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eva\Desktop\отчетность\мун.программа упр.мун.финансами\отчеты за 2015\"/>
    </mc:Choice>
  </mc:AlternateContent>
  <bookViews>
    <workbookView xWindow="0" yWindow="0" windowWidth="8070" windowHeight="5400"/>
  </bookViews>
  <sheets>
    <sheet name="Лист6" sheetId="6" r:id="rId1"/>
    <sheet name="Лист5" sheetId="5" r:id="rId2"/>
    <sheet name="Лист4" sheetId="4" r:id="rId3"/>
  </sheets>
  <definedNames>
    <definedName name="_xlnm.Print_Area" localSheetId="0">Лист6!$A$1:$R$20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F19" i="4"/>
  <c r="G19" i="4"/>
  <c r="H19" i="4"/>
  <c r="I19" i="4"/>
  <c r="J19" i="4"/>
  <c r="K19" i="4"/>
  <c r="L19" i="4"/>
  <c r="M19" i="4"/>
  <c r="N19" i="4"/>
  <c r="O19" i="4"/>
  <c r="D19" i="4"/>
  <c r="I12" i="5"/>
  <c r="J12" i="5"/>
  <c r="K12" i="5"/>
  <c r="L12" i="5"/>
  <c r="M12" i="5"/>
  <c r="N12" i="5"/>
  <c r="O12" i="5"/>
  <c r="P12" i="5"/>
  <c r="Q12" i="5"/>
  <c r="R12" i="5"/>
  <c r="S12" i="5"/>
  <c r="H12" i="5"/>
  <c r="K8" i="6" l="1"/>
  <c r="L22" i="5" l="1"/>
  <c r="L21" i="5"/>
  <c r="M20" i="5"/>
  <c r="L16" i="5"/>
  <c r="N16" i="5" s="1"/>
  <c r="M15" i="5"/>
  <c r="M14" i="5"/>
  <c r="J16" i="6" l="1"/>
  <c r="L16" i="6"/>
  <c r="N16" i="6"/>
  <c r="O16" i="6"/>
  <c r="E16" i="6"/>
  <c r="F11" i="6"/>
  <c r="G11" i="6"/>
  <c r="H11" i="6"/>
  <c r="I11" i="6"/>
  <c r="J11" i="6"/>
  <c r="K11" i="6"/>
  <c r="L11" i="6"/>
  <c r="N11" i="6"/>
  <c r="O11" i="6"/>
  <c r="P11" i="6"/>
  <c r="Q11" i="6"/>
  <c r="E11" i="6"/>
  <c r="G17" i="4" l="1"/>
  <c r="I17" i="4"/>
  <c r="K17" i="4"/>
  <c r="M17" i="4"/>
  <c r="N17" i="4"/>
  <c r="O17" i="4"/>
  <c r="F17" i="4"/>
  <c r="E17" i="4"/>
  <c r="D17" i="4"/>
  <c r="L20" i="5"/>
  <c r="N20" i="5" s="1"/>
  <c r="L15" i="5"/>
  <c r="N15" i="5" s="1"/>
  <c r="P15" i="5" s="1"/>
  <c r="L14" i="5"/>
  <c r="N14" i="5" s="1"/>
  <c r="O10" i="5"/>
  <c r="J17" i="4" l="1"/>
  <c r="P14" i="5"/>
  <c r="L17" i="4" s="1"/>
  <c r="H17" i="4"/>
  <c r="P10" i="5"/>
  <c r="H11" i="5"/>
  <c r="I11" i="5"/>
  <c r="K11" i="5"/>
  <c r="M11" i="5"/>
  <c r="O11" i="5"/>
  <c r="Q11" i="5"/>
  <c r="R11" i="5"/>
  <c r="S11" i="5"/>
  <c r="J11" i="5"/>
  <c r="I18" i="5"/>
  <c r="E26" i="4" s="1"/>
  <c r="H18" i="5"/>
  <c r="D26" i="4" s="1"/>
  <c r="K18" i="5"/>
  <c r="G26" i="4" s="1"/>
  <c r="M18" i="5"/>
  <c r="I26" i="4" s="1"/>
  <c r="O18" i="5"/>
  <c r="K26" i="4" s="1"/>
  <c r="Q18" i="5"/>
  <c r="M26" i="4" s="1"/>
  <c r="R18" i="5"/>
  <c r="N26" i="4" s="1"/>
  <c r="S18" i="5"/>
  <c r="O26" i="4" s="1"/>
  <c r="J18" i="5"/>
  <c r="F26" i="4" s="1"/>
  <c r="H10" i="5"/>
  <c r="I10" i="5"/>
  <c r="K10" i="5"/>
  <c r="Q10" i="5"/>
  <c r="R10" i="5"/>
  <c r="S10" i="5"/>
  <c r="J10" i="5"/>
  <c r="M10" i="5"/>
  <c r="L10" i="5"/>
  <c r="L18" i="5" l="1"/>
  <c r="L11" i="5"/>
  <c r="N11" i="5"/>
  <c r="N18" i="5"/>
  <c r="J26" i="4" s="1"/>
  <c r="H8" i="5"/>
  <c r="D21" i="4"/>
  <c r="E21" i="4"/>
  <c r="D14" i="4"/>
  <c r="E14" i="4"/>
  <c r="D12" i="4"/>
  <c r="E12" i="4"/>
  <c r="D10" i="4"/>
  <c r="E10" i="4"/>
  <c r="G21" i="4"/>
  <c r="I21" i="4"/>
  <c r="K21" i="4"/>
  <c r="M21" i="4"/>
  <c r="N21" i="4"/>
  <c r="O21" i="4"/>
  <c r="F21" i="4"/>
  <c r="G14" i="4"/>
  <c r="I14" i="4"/>
  <c r="K14" i="4"/>
  <c r="M14" i="4"/>
  <c r="N14" i="4"/>
  <c r="O14" i="4"/>
  <c r="G12" i="4"/>
  <c r="I12" i="4"/>
  <c r="K12" i="4"/>
  <c r="M12" i="4"/>
  <c r="N12" i="4"/>
  <c r="O12" i="4"/>
  <c r="O6" i="4" s="1"/>
  <c r="N10" i="4"/>
  <c r="O10" i="4"/>
  <c r="G10" i="4"/>
  <c r="H10" i="4"/>
  <c r="I10" i="4"/>
  <c r="K10" i="4"/>
  <c r="M10" i="4"/>
  <c r="F10" i="4"/>
  <c r="G6" i="4" l="1"/>
  <c r="E6" i="4"/>
  <c r="H26" i="4"/>
  <c r="H12" i="4" s="1"/>
  <c r="H6" i="4" s="1"/>
  <c r="N6" i="4"/>
  <c r="D6" i="4"/>
  <c r="J10" i="4"/>
  <c r="L10" i="4"/>
  <c r="N10" i="5"/>
  <c r="N8" i="5" s="1"/>
  <c r="P11" i="5"/>
  <c r="P18" i="5"/>
  <c r="L26" i="4" s="1"/>
  <c r="L21" i="4" s="1"/>
  <c r="I8" i="5"/>
  <c r="J8" i="5"/>
  <c r="O8" i="5"/>
  <c r="K8" i="5"/>
  <c r="J21" i="4"/>
  <c r="J14" i="4"/>
  <c r="F14" i="4"/>
  <c r="F12" i="4"/>
  <c r="F6" i="4" s="1"/>
  <c r="H14" i="4"/>
  <c r="J12" i="4"/>
  <c r="K6" i="4"/>
  <c r="M6" i="4"/>
  <c r="I6" i="4"/>
  <c r="Q8" i="5"/>
  <c r="M8" i="5"/>
  <c r="L8" i="5"/>
  <c r="S8" i="5"/>
  <c r="R8" i="5"/>
  <c r="H21" i="4" l="1"/>
  <c r="J6" i="4"/>
  <c r="P8" i="5"/>
  <c r="L12" i="4"/>
  <c r="L6" i="4" s="1"/>
  <c r="L14" i="4"/>
</calcChain>
</file>

<file path=xl/sharedStrings.xml><?xml version="1.0" encoding="utf-8"?>
<sst xmlns="http://schemas.openxmlformats.org/spreadsheetml/2006/main" count="303" uniqueCount="107">
  <si>
    <t>№ п/п</t>
  </si>
  <si>
    <t>Отчетный период (два предшествующих года)</t>
  </si>
  <si>
    <t>январь-сентябрь</t>
  </si>
  <si>
    <t>значение на конец года</t>
  </si>
  <si>
    <t>факт</t>
  </si>
  <si>
    <t>план</t>
  </si>
  <si>
    <t>Статус (муниципальная программа, подпрограмма)</t>
  </si>
  <si>
    <t>Наименование  программы, подпрограммы</t>
  </si>
  <si>
    <t xml:space="preserve">Код бюджетной классификации </t>
  </si>
  <si>
    <t>Расходы по годам</t>
  </si>
  <si>
    <t>Примечание</t>
  </si>
  <si>
    <t>ГРБС</t>
  </si>
  <si>
    <t>Рз Пр</t>
  </si>
  <si>
    <t>ЦСР</t>
  </si>
  <si>
    <t>ВР</t>
  </si>
  <si>
    <t xml:space="preserve">всего расходные обязательства </t>
  </si>
  <si>
    <t>в том числе по ГРБС:</t>
  </si>
  <si>
    <t>Подпрограмма 1</t>
  </si>
  <si>
    <t>тыс. рублей</t>
  </si>
  <si>
    <t>Статус</t>
  </si>
  <si>
    <t>Наименование муниципальной программы, подпрограммы муниципальной программы</t>
  </si>
  <si>
    <t xml:space="preserve">Всего                    </t>
  </si>
  <si>
    <t xml:space="preserve">в том числе:             </t>
  </si>
  <si>
    <t xml:space="preserve">краевой бюджет           </t>
  </si>
  <si>
    <t xml:space="preserve">внебюджетные  источники                 </t>
  </si>
  <si>
    <t>юридические лица</t>
  </si>
  <si>
    <t xml:space="preserve">федеральный бюджет </t>
  </si>
  <si>
    <t>Цели, задачи, показатели</t>
  </si>
  <si>
    <t>Вес показателя</t>
  </si>
  <si>
    <t>2013 год</t>
  </si>
  <si>
    <t>2014 год</t>
  </si>
  <si>
    <t>2015 год</t>
  </si>
  <si>
    <t>2016 год</t>
  </si>
  <si>
    <t>Цель: обеспечение долгосрочной сбалансированности и устойчивости бюджетной системы Шушенского района, повышение качества и прозрачности управления муниципальными финансами</t>
  </si>
  <si>
    <t>1.1.</t>
  </si>
  <si>
    <t>Минимальный размер бюджетной обеспеченности поселений Шушенского района после выравнивания</t>
  </si>
  <si>
    <t>1.2.</t>
  </si>
  <si>
    <t>Доля расходов районного бюджета, формируемых в рамках муниципальных программ</t>
  </si>
  <si>
    <t>процент</t>
  </si>
  <si>
    <t>Задача 1: Обеспечения равных условий для устойчивого  и эффективного исполнения расходных обязательств поселений  района, обеспечение сбалансированности бюджетов поселений, стимулирование поселений к повышению качества организации и осуществления бюджетного процесса.</t>
  </si>
  <si>
    <t>Подпрограмма 1. Создание условий для эффективного и ответственного управления муниципальными финансами, повышение устойчивости бюджетов поселений Шушенского района, содействие повышению качества управления муниципальными финансами поселений района.</t>
  </si>
  <si>
    <t>Отсутствие в бюджетах поселений просроченной кредиторской задолженности по выплате заработной платы с начислениями работникам бюджетной сферы</t>
  </si>
  <si>
    <t>1.3.</t>
  </si>
  <si>
    <t>Количество поселений района, получивших в отчетном году межбюджетные трансферты в целях содействия достижению и (или) поощрения достижения наилучших значений показателей организации бюджетного процесса в поселении.</t>
  </si>
  <si>
    <t>единиц</t>
  </si>
  <si>
    <t>Задача 2: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</t>
  </si>
  <si>
    <t>Подпрограмма 2. Обеспечение реализации муниципальной программы и прочие мероприятия.</t>
  </si>
  <si>
    <t>2.1.</t>
  </si>
  <si>
    <t>Доля расходов районного бюджета формируемых в рамках муниципальных программ Шушенского района</t>
  </si>
  <si>
    <t>не менее 80%</t>
  </si>
  <si>
    <t>2.2.</t>
  </si>
  <si>
    <t>Обеспечение исполнения расходных обязательств муниципального образования Шушенский район (за исключением безвозмездных поступлений)</t>
  </si>
  <si>
    <t>не менее 95%</t>
  </si>
  <si>
    <t>2.3.</t>
  </si>
  <si>
    <t>Доля органов администрации района, обеспеченных возможностью работы в информационных системах планирования и исполнения районного бюджета</t>
  </si>
  <si>
    <t>2.4.</t>
  </si>
  <si>
    <t>Разработка и размещение на официальном сайте муниципального образования Шушенский район информации «Путеводитель по бюджету Шушенского района»</t>
  </si>
  <si>
    <t xml:space="preserve">план </t>
  </si>
  <si>
    <t>январь-март</t>
  </si>
  <si>
    <t>январь-июнь</t>
  </si>
  <si>
    <t>плановый период</t>
  </si>
  <si>
    <t>примечание (оценка рисков невыполнения показателей по программе, причины не выполнения, выбор действий по преодолению)</t>
  </si>
  <si>
    <t>Ед. измерения</t>
  </si>
  <si>
    <t>Муниципальная программа</t>
  </si>
  <si>
    <t xml:space="preserve">бюджеты муниципальных образований  </t>
  </si>
  <si>
    <t>-</t>
  </si>
  <si>
    <t xml:space="preserve">бюджеты муниципальных   образований   </t>
  </si>
  <si>
    <t> -</t>
  </si>
  <si>
    <t>Подпрограмма 2</t>
  </si>
  <si>
    <t>Обеспечение реализации муниципальной программы и прочие мероприятия</t>
  </si>
  <si>
    <t>бюджеты муниципальных   образований</t>
  </si>
  <si>
    <t>Наименование ГРБС</t>
  </si>
  <si>
    <t>всего расходные обязательства по программе</t>
  </si>
  <si>
    <t>Х</t>
  </si>
  <si>
    <t>090 </t>
  </si>
  <si>
    <t>Администрация Шушенского района</t>
  </si>
  <si>
    <t>009 </t>
  </si>
  <si>
    <t>Создание условий для эффективного и ответственного управления муниципальными финансами, повышения устойчивости бюджетов поселений Шушенского района, содействие повышению качества управления муниципальными финансами поселений района.</t>
  </si>
  <si>
    <t>всего расходные обязательства по подпрограмме</t>
  </si>
  <si>
    <t> Х</t>
  </si>
  <si>
    <t>Финансовое управление администрации района</t>
  </si>
  <si>
    <t> 090</t>
  </si>
  <si>
    <t>Источник финансирования</t>
  </si>
  <si>
    <t>январь- март</t>
  </si>
  <si>
    <t>примечание</t>
  </si>
  <si>
    <t>"Создание условий для эффективного и ответственного управления муниципальными финансами, повышения устойчивости бюджетов поселений Шушенского района, содействие повышению качества управления муниципальными финансами поселений района</t>
  </si>
  <si>
    <t>"Обеспечение реализации муниципальной программы и прочие мероприятия"</t>
  </si>
  <si>
    <t>0106</t>
  </si>
  <si>
    <t>1129133</t>
  </si>
  <si>
    <t>0113</t>
  </si>
  <si>
    <t>1129061</t>
  </si>
  <si>
    <t>МКУ "ЦБУ Шушенского района" создано согласно постановления адмнистрации района от 03.04.2013г. № 328</t>
  </si>
  <si>
    <t>не менее 20%</t>
  </si>
  <si>
    <t>не менее 40%</t>
  </si>
  <si>
    <t>не менее  70%</t>
  </si>
  <si>
    <t>2017 год</t>
  </si>
  <si>
    <t>2015год</t>
  </si>
  <si>
    <t>"Управление муниципальными финансами"</t>
  </si>
  <si>
    <t>«Управление муниципальными финансами»</t>
  </si>
  <si>
    <t>244</t>
  </si>
  <si>
    <t>111</t>
  </si>
  <si>
    <r>
      <t xml:space="preserve">Информация о целевых показателях и показателях результативности муниципальной программы «Управление муниципальными финансами»  за девять месяцев   </t>
    </r>
    <r>
      <rPr>
        <b/>
        <sz val="20"/>
        <color theme="1"/>
        <rFont val="Times New Roman"/>
        <family val="1"/>
        <charset val="204"/>
      </rPr>
      <t xml:space="preserve">   </t>
    </r>
    <r>
      <rPr>
        <b/>
        <u/>
        <sz val="20"/>
        <color theme="1"/>
        <rFont val="Times New Roman"/>
        <family val="1"/>
        <charset val="204"/>
      </rPr>
      <t>2015 года</t>
    </r>
  </si>
  <si>
    <r>
      <t xml:space="preserve">Информация о ресурсном обеспечении и прогнозной оценке расходов на реализацию целей муниципальной программы </t>
    </r>
    <r>
      <rPr>
        <b/>
        <sz val="18"/>
        <color theme="1"/>
        <rFont val="Times New Roman"/>
        <family val="1"/>
        <charset val="204"/>
      </rPr>
      <t xml:space="preserve"> </t>
    </r>
    <r>
      <rPr>
        <b/>
        <u/>
        <sz val="18"/>
        <color theme="1"/>
        <rFont val="Times New Roman"/>
        <family val="1"/>
        <charset val="204"/>
      </rPr>
      <t xml:space="preserve">"Управление муниципальными финансами " </t>
    </r>
    <r>
      <rPr>
        <b/>
        <sz val="18"/>
        <color theme="1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 xml:space="preserve">с учетом источников финансирования, в том числе по уровням бюджетной системы </t>
    </r>
    <r>
      <rPr>
        <b/>
        <u/>
        <sz val="18"/>
        <color theme="1"/>
        <rFont val="Times New Roman"/>
        <family val="1"/>
        <charset val="204"/>
      </rPr>
      <t>за  2015 год</t>
    </r>
  </si>
  <si>
    <t xml:space="preserve">                                                 И.о. руководителя финансового управления                                                                    Г.В. Гуркова      </t>
  </si>
  <si>
    <r>
      <t xml:space="preserve">Информация </t>
    </r>
    <r>
      <rPr>
        <b/>
        <u/>
        <sz val="28"/>
        <rFont val="Times New Roman"/>
        <family val="1"/>
        <charset val="204"/>
      </rPr>
      <t xml:space="preserve">за 2015 год </t>
    </r>
    <r>
      <rPr>
        <sz val="28"/>
        <rFont val="Times New Roman"/>
        <family val="1"/>
        <charset val="204"/>
      </rPr>
      <t>об использовании бюджетных ассигнований районного бюджета и иных средств на реализацию мероприятий муниципальной программы</t>
    </r>
    <r>
      <rPr>
        <b/>
        <u/>
        <sz val="28"/>
        <rFont val="Times New Roman"/>
        <family val="1"/>
        <charset val="204"/>
      </rPr>
      <t xml:space="preserve"> "Управление муниципальными финансами" </t>
    </r>
    <r>
      <rPr>
        <sz val="28"/>
        <rFont val="Times New Roman"/>
        <family val="1"/>
        <charset val="204"/>
      </rPr>
      <t xml:space="preserve"> (с расшифровкой по главным распорядителям средств районного бюджета, ведомственным целевым программам, основным мероприятиям, а также по годам реализации муниципальной программы)</t>
    </r>
  </si>
  <si>
    <t xml:space="preserve">И.о. руководителя финансового управления                                                                   Г.В. Гуркова      </t>
  </si>
  <si>
    <r>
      <t>И.о. руководителя финансового управления</t>
    </r>
    <r>
      <rPr>
        <sz val="20"/>
        <color theme="1"/>
        <rFont val="Calibri"/>
        <family val="2"/>
        <charset val="204"/>
        <scheme val="minor"/>
      </rPr>
      <t xml:space="preserve">                                                                    Г.В. Гуркова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</si>
</sst>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0.0%"/>
  </numFmts>
  <fonts count="3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u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u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6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5" fillId="0" borderId="0" xfId="0" applyFont="1" applyBorder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/>
    <xf numFmtId="49" fontId="18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/>
    <xf numFmtId="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vertical="center"/>
    </xf>
    <xf numFmtId="165" fontId="27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vertical="center"/>
    </xf>
    <xf numFmtId="165" fontId="31" fillId="0" borderId="5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view="pageBreakPreview" zoomScale="60" zoomScaleNormal="100" workbookViewId="0">
      <pane ySplit="5" topLeftCell="A6" activePane="bottomLeft" state="frozen"/>
      <selection pane="bottomLeft" activeCell="B14" sqref="B14:R14"/>
    </sheetView>
  </sheetViews>
  <sheetFormatPr defaultRowHeight="15" x14ac:dyDescent="0.25"/>
  <cols>
    <col min="2" max="2" width="98.85546875" customWidth="1"/>
    <col min="3" max="3" width="12.7109375" customWidth="1"/>
    <col min="4" max="4" width="11.28515625" hidden="1" customWidth="1"/>
    <col min="6" max="6" width="9.85546875" customWidth="1"/>
    <col min="7" max="7" width="10.140625" customWidth="1"/>
    <col min="15" max="15" width="10.140625" bestFit="1" customWidth="1"/>
    <col min="16" max="16" width="10.140625" customWidth="1"/>
    <col min="17" max="17" width="11.42578125" customWidth="1"/>
    <col min="18" max="18" width="28.42578125" customWidth="1"/>
  </cols>
  <sheetData>
    <row r="1" spans="1:18" ht="67.5" customHeight="1" x14ac:dyDescent="0.25">
      <c r="A1" s="72" t="s">
        <v>101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8.75" x14ac:dyDescent="0.25">
      <c r="A2" s="3"/>
    </row>
    <row r="3" spans="1:18" ht="30.75" customHeight="1" x14ac:dyDescent="0.25">
      <c r="A3" s="71" t="s">
        <v>0</v>
      </c>
      <c r="B3" s="71" t="s">
        <v>27</v>
      </c>
      <c r="C3" s="71" t="s">
        <v>62</v>
      </c>
      <c r="D3" s="71" t="s">
        <v>28</v>
      </c>
      <c r="E3" s="71" t="s">
        <v>1</v>
      </c>
      <c r="F3" s="71"/>
      <c r="G3" s="71"/>
      <c r="H3" s="71" t="s">
        <v>31</v>
      </c>
      <c r="I3" s="71"/>
      <c r="J3" s="71"/>
      <c r="K3" s="71"/>
      <c r="L3" s="71"/>
      <c r="M3" s="71"/>
      <c r="N3" s="71"/>
      <c r="O3" s="71"/>
      <c r="P3" s="71" t="s">
        <v>60</v>
      </c>
      <c r="Q3" s="71"/>
      <c r="R3" s="73" t="s">
        <v>61</v>
      </c>
    </row>
    <row r="4" spans="1:18" ht="32.25" customHeight="1" x14ac:dyDescent="0.25">
      <c r="A4" s="71"/>
      <c r="B4" s="71"/>
      <c r="C4" s="71"/>
      <c r="D4" s="71"/>
      <c r="E4" s="5" t="s">
        <v>29</v>
      </c>
      <c r="F4" s="71">
        <v>2014</v>
      </c>
      <c r="G4" s="71"/>
      <c r="H4" s="71" t="s">
        <v>58</v>
      </c>
      <c r="I4" s="71"/>
      <c r="J4" s="71" t="s">
        <v>59</v>
      </c>
      <c r="K4" s="71"/>
      <c r="L4" s="71" t="s">
        <v>2</v>
      </c>
      <c r="M4" s="71"/>
      <c r="N4" s="71" t="s">
        <v>3</v>
      </c>
      <c r="O4" s="71"/>
      <c r="P4" s="5" t="s">
        <v>32</v>
      </c>
      <c r="Q4" s="5" t="s">
        <v>95</v>
      </c>
      <c r="R4" s="74"/>
    </row>
    <row r="5" spans="1:18" ht="19.5" customHeight="1" x14ac:dyDescent="0.25">
      <c r="A5" s="71"/>
      <c r="B5" s="71"/>
      <c r="C5" s="71"/>
      <c r="D5" s="71"/>
      <c r="E5" s="4" t="s">
        <v>4</v>
      </c>
      <c r="F5" s="4" t="s">
        <v>57</v>
      </c>
      <c r="G5" s="4" t="s">
        <v>4</v>
      </c>
      <c r="H5" s="4" t="s">
        <v>57</v>
      </c>
      <c r="I5" s="4" t="s">
        <v>4</v>
      </c>
      <c r="J5" s="4" t="s">
        <v>57</v>
      </c>
      <c r="K5" s="4" t="s">
        <v>4</v>
      </c>
      <c r="L5" s="4" t="s">
        <v>57</v>
      </c>
      <c r="M5" s="4" t="s">
        <v>4</v>
      </c>
      <c r="N5" s="4" t="s">
        <v>57</v>
      </c>
      <c r="O5" s="4" t="s">
        <v>4</v>
      </c>
      <c r="P5" s="45" t="s">
        <v>57</v>
      </c>
      <c r="Q5" s="45" t="s">
        <v>57</v>
      </c>
      <c r="R5" s="75"/>
    </row>
    <row r="6" spans="1:18" ht="47.25" customHeight="1" x14ac:dyDescent="0.25">
      <c r="A6" s="26">
        <v>1</v>
      </c>
      <c r="B6" s="64" t="s">
        <v>33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6"/>
    </row>
    <row r="7" spans="1:18" ht="63.75" customHeight="1" x14ac:dyDescent="0.3">
      <c r="A7" s="26" t="s">
        <v>34</v>
      </c>
      <c r="B7" s="42" t="s">
        <v>35</v>
      </c>
      <c r="C7" s="26" t="s">
        <v>18</v>
      </c>
      <c r="D7" s="26"/>
      <c r="E7" s="26">
        <v>1.5</v>
      </c>
      <c r="F7" s="26">
        <v>2.1</v>
      </c>
      <c r="G7" s="59">
        <v>4</v>
      </c>
      <c r="H7" s="26">
        <v>0.9</v>
      </c>
      <c r="I7" s="26">
        <v>0.9</v>
      </c>
      <c r="J7" s="26">
        <v>1.8</v>
      </c>
      <c r="K7" s="26">
        <v>1.9</v>
      </c>
      <c r="L7" s="26">
        <v>2.1</v>
      </c>
      <c r="M7" s="26">
        <v>2.8</v>
      </c>
      <c r="N7" s="26">
        <v>2.1</v>
      </c>
      <c r="O7" s="59">
        <v>4</v>
      </c>
      <c r="P7" s="26">
        <v>2.1</v>
      </c>
      <c r="Q7" s="26">
        <v>2.1</v>
      </c>
      <c r="R7" s="43"/>
    </row>
    <row r="8" spans="1:18" ht="60.75" customHeight="1" x14ac:dyDescent="0.3">
      <c r="A8" s="26" t="s">
        <v>36</v>
      </c>
      <c r="B8" s="42" t="s">
        <v>37</v>
      </c>
      <c r="C8" s="26" t="s">
        <v>38</v>
      </c>
      <c r="D8" s="26"/>
      <c r="E8" s="26">
        <v>0</v>
      </c>
      <c r="F8" s="44">
        <v>0.8</v>
      </c>
      <c r="G8" s="60">
        <v>0.88600000000000001</v>
      </c>
      <c r="H8" s="44">
        <v>0.8</v>
      </c>
      <c r="I8" s="44">
        <v>0.83699999999999997</v>
      </c>
      <c r="J8" s="26" t="s">
        <v>49</v>
      </c>
      <c r="K8" s="44">
        <f>K16</f>
        <v>0.81</v>
      </c>
      <c r="L8" s="26" t="s">
        <v>49</v>
      </c>
      <c r="M8" s="44">
        <v>0.82</v>
      </c>
      <c r="N8" s="26" t="s">
        <v>49</v>
      </c>
      <c r="O8" s="44">
        <v>0.8</v>
      </c>
      <c r="P8" s="44">
        <v>0.9</v>
      </c>
      <c r="Q8" s="44">
        <v>0.9</v>
      </c>
      <c r="R8" s="43"/>
    </row>
    <row r="9" spans="1:18" ht="63" customHeight="1" x14ac:dyDescent="0.25">
      <c r="A9" s="26"/>
      <c r="B9" s="67" t="s">
        <v>39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1:18" ht="63" customHeight="1" x14ac:dyDescent="0.25">
      <c r="A10" s="26"/>
      <c r="B10" s="67" t="s">
        <v>40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</row>
    <row r="11" spans="1:18" ht="37.5" x14ac:dyDescent="0.3">
      <c r="A11" s="26" t="s">
        <v>34</v>
      </c>
      <c r="B11" s="42" t="s">
        <v>35</v>
      </c>
      <c r="C11" s="26" t="s">
        <v>18</v>
      </c>
      <c r="D11" s="26"/>
      <c r="E11" s="26">
        <f>E7</f>
        <v>1.5</v>
      </c>
      <c r="F11" s="46">
        <f t="shared" ref="F11:Q11" si="0">F7</f>
        <v>2.1</v>
      </c>
      <c r="G11" s="46">
        <f t="shared" si="0"/>
        <v>4</v>
      </c>
      <c r="H11" s="46">
        <f t="shared" si="0"/>
        <v>0.9</v>
      </c>
      <c r="I11" s="46">
        <f t="shared" si="0"/>
        <v>0.9</v>
      </c>
      <c r="J11" s="46">
        <f t="shared" si="0"/>
        <v>1.8</v>
      </c>
      <c r="K11" s="46">
        <f t="shared" si="0"/>
        <v>1.9</v>
      </c>
      <c r="L11" s="46">
        <f t="shared" si="0"/>
        <v>2.1</v>
      </c>
      <c r="M11" s="46">
        <v>2.8</v>
      </c>
      <c r="N11" s="46">
        <f t="shared" si="0"/>
        <v>2.1</v>
      </c>
      <c r="O11" s="46">
        <f t="shared" si="0"/>
        <v>4</v>
      </c>
      <c r="P11" s="46">
        <f t="shared" si="0"/>
        <v>2.1</v>
      </c>
      <c r="Q11" s="46">
        <f t="shared" si="0"/>
        <v>2.1</v>
      </c>
      <c r="R11" s="43"/>
    </row>
    <row r="12" spans="1:18" ht="37.5" x14ac:dyDescent="0.3">
      <c r="A12" s="26" t="s">
        <v>36</v>
      </c>
      <c r="B12" s="42" t="s">
        <v>41</v>
      </c>
      <c r="C12" s="26" t="s">
        <v>18</v>
      </c>
      <c r="D12" s="26"/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43"/>
    </row>
    <row r="13" spans="1:18" ht="75" customHeight="1" x14ac:dyDescent="0.3">
      <c r="A13" s="26" t="s">
        <v>42</v>
      </c>
      <c r="B13" s="42" t="s">
        <v>43</v>
      </c>
      <c r="C13" s="26" t="s">
        <v>44</v>
      </c>
      <c r="D13" s="26"/>
      <c r="E13" s="26">
        <v>0</v>
      </c>
      <c r="F13" s="26">
        <v>1</v>
      </c>
      <c r="G13" s="26">
        <v>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43"/>
    </row>
    <row r="14" spans="1:18" ht="47.25" customHeight="1" x14ac:dyDescent="0.25">
      <c r="A14" s="26"/>
      <c r="B14" s="67" t="s">
        <v>45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</row>
    <row r="15" spans="1:18" ht="31.5" customHeight="1" x14ac:dyDescent="0.25">
      <c r="A15" s="26"/>
      <c r="B15" s="67" t="s">
        <v>46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ht="60.75" customHeight="1" x14ac:dyDescent="0.3">
      <c r="A16" s="26" t="s">
        <v>47</v>
      </c>
      <c r="B16" s="42" t="s">
        <v>48</v>
      </c>
      <c r="C16" s="26" t="s">
        <v>38</v>
      </c>
      <c r="D16" s="26"/>
      <c r="E16" s="26">
        <f>E8</f>
        <v>0</v>
      </c>
      <c r="F16" s="44">
        <v>0.8</v>
      </c>
      <c r="G16" s="60">
        <v>0.88600000000000001</v>
      </c>
      <c r="H16" s="44">
        <v>0.8</v>
      </c>
      <c r="I16" s="44">
        <v>0.83699999999999997</v>
      </c>
      <c r="J16" s="46" t="str">
        <f t="shared" ref="J16:O16" si="1">J8</f>
        <v>не менее 80%</v>
      </c>
      <c r="K16" s="61">
        <v>0.81</v>
      </c>
      <c r="L16" s="46" t="str">
        <f t="shared" si="1"/>
        <v>не менее 80%</v>
      </c>
      <c r="M16" s="44">
        <v>0.82</v>
      </c>
      <c r="N16" s="46" t="str">
        <f t="shared" si="1"/>
        <v>не менее 80%</v>
      </c>
      <c r="O16" s="120">
        <f t="shared" si="1"/>
        <v>0.8</v>
      </c>
      <c r="P16" s="44">
        <v>0.9</v>
      </c>
      <c r="Q16" s="44">
        <v>0.9</v>
      </c>
      <c r="R16" s="43"/>
    </row>
    <row r="17" spans="1:20" ht="63.75" customHeight="1" x14ac:dyDescent="0.3">
      <c r="A17" s="26" t="s">
        <v>50</v>
      </c>
      <c r="B17" s="42" t="s">
        <v>51</v>
      </c>
      <c r="C17" s="26" t="s">
        <v>38</v>
      </c>
      <c r="D17" s="26"/>
      <c r="E17" s="44">
        <v>0.98</v>
      </c>
      <c r="F17" s="26" t="s">
        <v>52</v>
      </c>
      <c r="G17" s="44">
        <v>0.98</v>
      </c>
      <c r="H17" s="26" t="s">
        <v>92</v>
      </c>
      <c r="I17" s="44">
        <v>0.25800000000000001</v>
      </c>
      <c r="J17" s="26" t="s">
        <v>93</v>
      </c>
      <c r="K17" s="44">
        <v>0.46</v>
      </c>
      <c r="L17" s="26" t="s">
        <v>94</v>
      </c>
      <c r="M17" s="44">
        <v>0.71</v>
      </c>
      <c r="N17" s="26" t="s">
        <v>52</v>
      </c>
      <c r="O17" s="44">
        <v>0.98799999999999999</v>
      </c>
      <c r="P17" s="26" t="s">
        <v>52</v>
      </c>
      <c r="Q17" s="26" t="s">
        <v>52</v>
      </c>
      <c r="R17" s="43"/>
    </row>
    <row r="18" spans="1:20" ht="63" customHeight="1" x14ac:dyDescent="0.3">
      <c r="A18" s="26" t="s">
        <v>53</v>
      </c>
      <c r="B18" s="42" t="s">
        <v>54</v>
      </c>
      <c r="C18" s="26" t="s">
        <v>38</v>
      </c>
      <c r="D18" s="26"/>
      <c r="E18" s="26">
        <v>0</v>
      </c>
      <c r="F18" s="44">
        <v>0.4</v>
      </c>
      <c r="G18" s="44">
        <v>1</v>
      </c>
      <c r="H18" s="44">
        <v>0.7</v>
      </c>
      <c r="I18" s="44">
        <v>1</v>
      </c>
      <c r="J18" s="44">
        <v>0.7</v>
      </c>
      <c r="K18" s="44">
        <v>1</v>
      </c>
      <c r="L18" s="44">
        <v>0.7</v>
      </c>
      <c r="M18" s="44">
        <v>1</v>
      </c>
      <c r="N18" s="44">
        <v>0.7</v>
      </c>
      <c r="O18" s="44">
        <v>1</v>
      </c>
      <c r="P18" s="44">
        <v>1</v>
      </c>
      <c r="Q18" s="44">
        <v>1</v>
      </c>
      <c r="R18" s="43"/>
    </row>
    <row r="19" spans="1:20" ht="72" customHeight="1" x14ac:dyDescent="0.3">
      <c r="A19" s="26" t="s">
        <v>55</v>
      </c>
      <c r="B19" s="42" t="s">
        <v>56</v>
      </c>
      <c r="C19" s="26" t="s">
        <v>44</v>
      </c>
      <c r="D19" s="26"/>
      <c r="E19" s="26">
        <v>0</v>
      </c>
      <c r="F19" s="26">
        <v>1</v>
      </c>
      <c r="G19" s="26">
        <v>1</v>
      </c>
      <c r="H19" s="26">
        <v>1</v>
      </c>
      <c r="I19" s="26">
        <v>1</v>
      </c>
      <c r="J19" s="26">
        <v>0</v>
      </c>
      <c r="K19" s="26">
        <v>0</v>
      </c>
      <c r="L19" s="26">
        <v>0</v>
      </c>
      <c r="M19" s="26">
        <v>0</v>
      </c>
      <c r="N19" s="26">
        <v>1</v>
      </c>
      <c r="O19" s="63">
        <v>1</v>
      </c>
      <c r="P19" s="26">
        <v>1</v>
      </c>
      <c r="Q19" s="26">
        <v>1</v>
      </c>
      <c r="R19" s="43"/>
    </row>
    <row r="20" spans="1:20" ht="50.25" customHeight="1" x14ac:dyDescent="0.25">
      <c r="A20" s="70" t="s">
        <v>106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41"/>
      <c r="T20" s="41"/>
    </row>
  </sheetData>
  <mergeCells count="20">
    <mergeCell ref="A3:A5"/>
    <mergeCell ref="A1:R1"/>
    <mergeCell ref="R3:R5"/>
    <mergeCell ref="E3:G3"/>
    <mergeCell ref="B3:B5"/>
    <mergeCell ref="C3:C5"/>
    <mergeCell ref="D3:D5"/>
    <mergeCell ref="F4:G4"/>
    <mergeCell ref="H3:O3"/>
    <mergeCell ref="H4:I4"/>
    <mergeCell ref="J4:K4"/>
    <mergeCell ref="L4:M4"/>
    <mergeCell ref="N4:O4"/>
    <mergeCell ref="P3:Q3"/>
    <mergeCell ref="B6:R6"/>
    <mergeCell ref="B9:R9"/>
    <mergeCell ref="B10:R10"/>
    <mergeCell ref="B14:R14"/>
    <mergeCell ref="A20:R20"/>
    <mergeCell ref="B15:R15"/>
  </mergeCells>
  <pageMargins left="0.7" right="0.7" top="0.75" bottom="0.75" header="0.3" footer="0.3"/>
  <pageSetup paperSize="9"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view="pageLayout" topLeftCell="A16" zoomScale="50" zoomScaleNormal="100" zoomScaleSheetLayoutView="75" zoomScalePageLayoutView="50" workbookViewId="0">
      <selection activeCell="A26" sqref="A26:T26"/>
    </sheetView>
  </sheetViews>
  <sheetFormatPr defaultRowHeight="15" x14ac:dyDescent="0.25"/>
  <cols>
    <col min="1" max="1" width="31.42578125" customWidth="1"/>
    <col min="2" max="2" width="80.5703125" customWidth="1"/>
    <col min="3" max="3" width="32.5703125" customWidth="1"/>
    <col min="6" max="6" width="15.28515625" customWidth="1"/>
    <col min="8" max="8" width="17.85546875" customWidth="1"/>
    <col min="9" max="9" width="19.28515625" customWidth="1"/>
    <col min="10" max="10" width="18.28515625" customWidth="1"/>
    <col min="11" max="11" width="20" customWidth="1"/>
    <col min="12" max="12" width="21.7109375" customWidth="1"/>
    <col min="13" max="13" width="19.85546875" customWidth="1"/>
    <col min="14" max="14" width="19" customWidth="1"/>
    <col min="15" max="15" width="18" customWidth="1"/>
    <col min="16" max="16" width="20.28515625" customWidth="1"/>
    <col min="17" max="17" width="19.28515625" customWidth="1"/>
    <col min="18" max="18" width="20.42578125" customWidth="1"/>
    <col min="19" max="19" width="19.85546875" customWidth="1"/>
    <col min="20" max="20" width="24" customWidth="1"/>
  </cols>
  <sheetData>
    <row r="1" spans="1:27" ht="111.75" customHeight="1" x14ac:dyDescent="0.5">
      <c r="A1" s="98" t="s">
        <v>104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6"/>
      <c r="V1" s="6"/>
      <c r="W1" s="6"/>
      <c r="X1" s="6"/>
      <c r="Y1" s="6"/>
      <c r="Z1" s="6"/>
      <c r="AA1" s="6"/>
    </row>
    <row r="2" spans="1:27" ht="18.75" x14ac:dyDescent="0.25">
      <c r="A2" s="3"/>
      <c r="T2" s="18"/>
    </row>
    <row r="3" spans="1:27" ht="25.5" customHeight="1" x14ac:dyDescent="0.25">
      <c r="A3" s="71" t="s">
        <v>6</v>
      </c>
      <c r="B3" s="77" t="s">
        <v>7</v>
      </c>
      <c r="C3" s="77" t="s">
        <v>71</v>
      </c>
      <c r="D3" s="77" t="s">
        <v>8</v>
      </c>
      <c r="E3" s="77"/>
      <c r="F3" s="77"/>
      <c r="G3" s="77"/>
      <c r="H3" s="77" t="s">
        <v>9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1" t="s">
        <v>10</v>
      </c>
    </row>
    <row r="4" spans="1:27" ht="49.5" customHeight="1" x14ac:dyDescent="0.25">
      <c r="A4" s="71"/>
      <c r="B4" s="77"/>
      <c r="C4" s="77"/>
      <c r="D4" s="77"/>
      <c r="E4" s="77"/>
      <c r="F4" s="77"/>
      <c r="G4" s="77"/>
      <c r="H4" s="78" t="s">
        <v>30</v>
      </c>
      <c r="I4" s="79"/>
      <c r="J4" s="64" t="s">
        <v>96</v>
      </c>
      <c r="K4" s="65"/>
      <c r="L4" s="65"/>
      <c r="M4" s="65"/>
      <c r="N4" s="65"/>
      <c r="O4" s="65"/>
      <c r="P4" s="65"/>
      <c r="Q4" s="66"/>
      <c r="R4" s="77" t="s">
        <v>60</v>
      </c>
      <c r="S4" s="77"/>
      <c r="T4" s="71"/>
    </row>
    <row r="5" spans="1:27" x14ac:dyDescent="0.25">
      <c r="A5" s="71"/>
      <c r="B5" s="77"/>
      <c r="C5" s="77"/>
      <c r="D5" s="99" t="s">
        <v>11</v>
      </c>
      <c r="E5" s="99" t="s">
        <v>12</v>
      </c>
      <c r="F5" s="99" t="s">
        <v>13</v>
      </c>
      <c r="G5" s="99" t="s">
        <v>14</v>
      </c>
      <c r="H5" s="80"/>
      <c r="I5" s="81"/>
      <c r="J5" s="78" t="s">
        <v>58</v>
      </c>
      <c r="K5" s="79"/>
      <c r="L5" s="78" t="s">
        <v>59</v>
      </c>
      <c r="M5" s="79"/>
      <c r="N5" s="78" t="s">
        <v>2</v>
      </c>
      <c r="O5" s="79"/>
      <c r="P5" s="78" t="s">
        <v>3</v>
      </c>
      <c r="Q5" s="79"/>
      <c r="R5" s="77" t="s">
        <v>32</v>
      </c>
      <c r="S5" s="77" t="s">
        <v>95</v>
      </c>
      <c r="T5" s="71"/>
    </row>
    <row r="6" spans="1:27" ht="15.75" customHeight="1" x14ac:dyDescent="0.25">
      <c r="A6" s="71"/>
      <c r="B6" s="77"/>
      <c r="C6" s="77"/>
      <c r="D6" s="100"/>
      <c r="E6" s="100"/>
      <c r="F6" s="100"/>
      <c r="G6" s="100"/>
      <c r="H6" s="82"/>
      <c r="I6" s="83"/>
      <c r="J6" s="82"/>
      <c r="K6" s="83"/>
      <c r="L6" s="82"/>
      <c r="M6" s="83"/>
      <c r="N6" s="82"/>
      <c r="O6" s="83"/>
      <c r="P6" s="82"/>
      <c r="Q6" s="83"/>
      <c r="R6" s="77"/>
      <c r="S6" s="77"/>
      <c r="T6" s="71"/>
    </row>
    <row r="7" spans="1:27" ht="15.75" customHeight="1" x14ac:dyDescent="0.25">
      <c r="A7" s="4"/>
      <c r="B7" s="26"/>
      <c r="C7" s="26"/>
      <c r="D7" s="27"/>
      <c r="E7" s="27"/>
      <c r="F7" s="27"/>
      <c r="G7" s="27"/>
      <c r="H7" s="28" t="s">
        <v>5</v>
      </c>
      <c r="I7" s="28" t="s">
        <v>4</v>
      </c>
      <c r="J7" s="28" t="s">
        <v>5</v>
      </c>
      <c r="K7" s="28" t="s">
        <v>4</v>
      </c>
      <c r="L7" s="28" t="s">
        <v>5</v>
      </c>
      <c r="M7" s="28" t="s">
        <v>4</v>
      </c>
      <c r="N7" s="28" t="s">
        <v>5</v>
      </c>
      <c r="O7" s="28" t="s">
        <v>4</v>
      </c>
      <c r="P7" s="28" t="s">
        <v>5</v>
      </c>
      <c r="Q7" s="28" t="s">
        <v>4</v>
      </c>
      <c r="R7" s="77"/>
      <c r="S7" s="77"/>
      <c r="T7" s="71"/>
    </row>
    <row r="8" spans="1:27" ht="99" customHeight="1" x14ac:dyDescent="0.25">
      <c r="A8" s="86" t="s">
        <v>63</v>
      </c>
      <c r="B8" s="89" t="s">
        <v>98</v>
      </c>
      <c r="C8" s="47" t="s">
        <v>72</v>
      </c>
      <c r="D8" s="31" t="s">
        <v>73</v>
      </c>
      <c r="E8" s="31" t="s">
        <v>73</v>
      </c>
      <c r="F8" s="31" t="s">
        <v>73</v>
      </c>
      <c r="G8" s="31" t="s">
        <v>73</v>
      </c>
      <c r="H8" s="51">
        <f t="shared" ref="H8:I8" si="0">H10+H11</f>
        <v>70546.858999999997</v>
      </c>
      <c r="I8" s="51">
        <f t="shared" si="0"/>
        <v>68594.659</v>
      </c>
      <c r="J8" s="51">
        <f>J10+J11</f>
        <v>16612.946250000001</v>
      </c>
      <c r="K8" s="51">
        <f t="shared" ref="K8:S8" si="1">K10+K11</f>
        <v>16569.293999999998</v>
      </c>
      <c r="L8" s="51">
        <f t="shared" si="1"/>
        <v>32761.510250000003</v>
      </c>
      <c r="M8" s="51">
        <f t="shared" si="1"/>
        <v>32718.679250000005</v>
      </c>
      <c r="N8" s="51">
        <f t="shared" si="1"/>
        <v>46681.711000000003</v>
      </c>
      <c r="O8" s="51">
        <f t="shared" si="1"/>
        <v>46645.177000000003</v>
      </c>
      <c r="P8" s="51">
        <f>P10+P11</f>
        <v>70348.967999999993</v>
      </c>
      <c r="Q8" s="51">
        <f t="shared" si="1"/>
        <v>70335.005999999994</v>
      </c>
      <c r="R8" s="51">
        <f t="shared" si="1"/>
        <v>67307.780999999988</v>
      </c>
      <c r="S8" s="51">
        <f t="shared" si="1"/>
        <v>67307.780999999988</v>
      </c>
      <c r="T8" s="32"/>
    </row>
    <row r="9" spans="1:27" ht="51" customHeight="1" x14ac:dyDescent="0.25">
      <c r="A9" s="87"/>
      <c r="B9" s="90"/>
      <c r="C9" s="47" t="s">
        <v>16</v>
      </c>
      <c r="D9" s="31"/>
      <c r="E9" s="31"/>
      <c r="F9" s="31"/>
      <c r="G9" s="3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2"/>
      <c r="T9" s="32"/>
    </row>
    <row r="10" spans="1:27" ht="92.25" customHeight="1" x14ac:dyDescent="0.25">
      <c r="A10" s="87"/>
      <c r="B10" s="90"/>
      <c r="C10" s="47" t="s">
        <v>80</v>
      </c>
      <c r="D10" s="30" t="s">
        <v>74</v>
      </c>
      <c r="E10" s="31" t="s">
        <v>73</v>
      </c>
      <c r="F10" s="31" t="s">
        <v>73</v>
      </c>
      <c r="G10" s="31" t="s">
        <v>73</v>
      </c>
      <c r="H10" s="52">
        <f>H12+H20</f>
        <v>68938.959000000003</v>
      </c>
      <c r="I10" s="52">
        <f>I12+I20</f>
        <v>67020.437000000005</v>
      </c>
      <c r="J10" s="52">
        <f>J12+J20</f>
        <v>16226.749</v>
      </c>
      <c r="K10" s="52">
        <f>K12+K20</f>
        <v>16226.749</v>
      </c>
      <c r="L10" s="52">
        <f>L12+L20</f>
        <v>31744.783000000003</v>
      </c>
      <c r="M10" s="52">
        <f>M12+M20</f>
        <v>31744.783000000003</v>
      </c>
      <c r="N10" s="52">
        <f>N12+N20</f>
        <v>44886.088000000003</v>
      </c>
      <c r="O10" s="52">
        <f>O12+O20</f>
        <v>44886.088000000003</v>
      </c>
      <c r="P10" s="52">
        <f>P12+P20</f>
        <v>67628.06</v>
      </c>
      <c r="Q10" s="52">
        <f>Q12+Q20</f>
        <v>67628.06</v>
      </c>
      <c r="R10" s="52">
        <f>R12+R20</f>
        <v>65655.299999999988</v>
      </c>
      <c r="S10" s="52">
        <f>S12+S20</f>
        <v>65655.299999999988</v>
      </c>
      <c r="T10" s="32"/>
    </row>
    <row r="11" spans="1:27" ht="86.25" customHeight="1" x14ac:dyDescent="0.25">
      <c r="A11" s="88"/>
      <c r="B11" s="91"/>
      <c r="C11" s="47" t="s">
        <v>75</v>
      </c>
      <c r="D11" s="30" t="s">
        <v>76</v>
      </c>
      <c r="E11" s="31" t="s">
        <v>73</v>
      </c>
      <c r="F11" s="31" t="s">
        <v>73</v>
      </c>
      <c r="G11" s="31" t="s">
        <v>73</v>
      </c>
      <c r="H11" s="52">
        <f t="shared" ref="H11:I11" si="2">H22+H21</f>
        <v>1607.8999999999999</v>
      </c>
      <c r="I11" s="52">
        <f t="shared" si="2"/>
        <v>1574.222</v>
      </c>
      <c r="J11" s="52">
        <f>J22+J21</f>
        <v>386.19725</v>
      </c>
      <c r="K11" s="52">
        <f t="shared" ref="K11:S11" si="3">K22+K21</f>
        <v>342.54500000000002</v>
      </c>
      <c r="L11" s="52">
        <f t="shared" si="3"/>
        <v>1016.7272499999999</v>
      </c>
      <c r="M11" s="52">
        <f t="shared" si="3"/>
        <v>973.89625000000001</v>
      </c>
      <c r="N11" s="52">
        <f t="shared" si="3"/>
        <v>1795.623</v>
      </c>
      <c r="O11" s="52">
        <f t="shared" si="3"/>
        <v>1759.0889999999999</v>
      </c>
      <c r="P11" s="52">
        <f t="shared" si="3"/>
        <v>2720.9079999999999</v>
      </c>
      <c r="Q11" s="52">
        <f t="shared" si="3"/>
        <v>2706.9459999999999</v>
      </c>
      <c r="R11" s="52">
        <f t="shared" si="3"/>
        <v>1652.481</v>
      </c>
      <c r="S11" s="52">
        <f t="shared" si="3"/>
        <v>1652.481</v>
      </c>
      <c r="T11" s="32"/>
    </row>
    <row r="12" spans="1:27" ht="81" customHeight="1" x14ac:dyDescent="0.25">
      <c r="A12" s="92" t="s">
        <v>17</v>
      </c>
      <c r="B12" s="95" t="s">
        <v>77</v>
      </c>
      <c r="C12" s="48" t="s">
        <v>78</v>
      </c>
      <c r="D12" s="36" t="s">
        <v>79</v>
      </c>
      <c r="E12" s="37" t="s">
        <v>73</v>
      </c>
      <c r="F12" s="37" t="s">
        <v>73</v>
      </c>
      <c r="G12" s="37" t="s">
        <v>73</v>
      </c>
      <c r="H12" s="53">
        <f>H14+H15+H17+H16</f>
        <v>68757.659</v>
      </c>
      <c r="I12" s="53">
        <f t="shared" ref="I12:S12" si="4">I14+I15+I17+I16</f>
        <v>66839.137000000002</v>
      </c>
      <c r="J12" s="53">
        <f t="shared" si="4"/>
        <v>16165.749</v>
      </c>
      <c r="K12" s="53">
        <f t="shared" si="4"/>
        <v>16165.749</v>
      </c>
      <c r="L12" s="53">
        <f t="shared" si="4"/>
        <v>31622.783000000003</v>
      </c>
      <c r="M12" s="53">
        <f t="shared" si="4"/>
        <v>31622.783000000003</v>
      </c>
      <c r="N12" s="53">
        <f t="shared" si="4"/>
        <v>44703.088000000003</v>
      </c>
      <c r="O12" s="53">
        <f t="shared" si="4"/>
        <v>44703.088000000003</v>
      </c>
      <c r="P12" s="53">
        <f t="shared" si="4"/>
        <v>67359.06</v>
      </c>
      <c r="Q12" s="53">
        <f t="shared" si="4"/>
        <v>67359.06</v>
      </c>
      <c r="R12" s="53">
        <f t="shared" si="4"/>
        <v>65199.299999999996</v>
      </c>
      <c r="S12" s="53">
        <f t="shared" si="4"/>
        <v>65199.299999999996</v>
      </c>
      <c r="T12" s="38"/>
    </row>
    <row r="13" spans="1:27" ht="61.5" customHeight="1" x14ac:dyDescent="0.25">
      <c r="A13" s="93"/>
      <c r="B13" s="96"/>
      <c r="C13" s="49" t="s">
        <v>16</v>
      </c>
      <c r="D13" s="28"/>
      <c r="E13" s="29"/>
      <c r="F13" s="29"/>
      <c r="G13" s="29"/>
      <c r="H13" s="54"/>
      <c r="I13" s="55"/>
      <c r="J13" s="54"/>
      <c r="K13" s="55"/>
      <c r="L13" s="55"/>
      <c r="M13" s="55"/>
      <c r="N13" s="55"/>
      <c r="O13" s="55"/>
      <c r="P13" s="54"/>
      <c r="Q13" s="55"/>
      <c r="R13" s="54"/>
      <c r="S13" s="54"/>
      <c r="T13" s="5"/>
    </row>
    <row r="14" spans="1:27" ht="61.5" customHeight="1" x14ac:dyDescent="0.25">
      <c r="A14" s="93"/>
      <c r="B14" s="96"/>
      <c r="C14" s="105" t="s">
        <v>80</v>
      </c>
      <c r="D14" s="33" t="s">
        <v>81</v>
      </c>
      <c r="E14" s="34">
        <v>1401</v>
      </c>
      <c r="F14" s="34">
        <v>1117601</v>
      </c>
      <c r="G14" s="34">
        <v>511</v>
      </c>
      <c r="H14" s="56">
        <v>12038.8</v>
      </c>
      <c r="I14" s="56">
        <v>12038.8</v>
      </c>
      <c r="J14" s="56">
        <v>2587.1999999999998</v>
      </c>
      <c r="K14" s="56">
        <v>2587.1999999999998</v>
      </c>
      <c r="L14" s="57">
        <f>J14+2587.2</f>
        <v>5174.3999999999996</v>
      </c>
      <c r="M14" s="57">
        <f>K14+2587.2</f>
        <v>5174.3999999999996</v>
      </c>
      <c r="N14" s="57">
        <f>L14+2587.2</f>
        <v>7761.5999999999995</v>
      </c>
      <c r="O14" s="57">
        <v>7761.6</v>
      </c>
      <c r="P14" s="56">
        <f>N14+2587.1</f>
        <v>10348.699999999999</v>
      </c>
      <c r="Q14" s="57">
        <v>10348.700000000001</v>
      </c>
      <c r="R14" s="56">
        <v>8279</v>
      </c>
      <c r="S14" s="56">
        <v>8279</v>
      </c>
      <c r="T14" s="35"/>
    </row>
    <row r="15" spans="1:27" ht="61.5" customHeight="1" x14ac:dyDescent="0.25">
      <c r="A15" s="93"/>
      <c r="B15" s="96"/>
      <c r="C15" s="106"/>
      <c r="D15" s="33" t="s">
        <v>81</v>
      </c>
      <c r="E15" s="34">
        <v>1401</v>
      </c>
      <c r="F15" s="34">
        <v>1119134</v>
      </c>
      <c r="G15" s="34">
        <v>511</v>
      </c>
      <c r="H15" s="56">
        <v>28773.98</v>
      </c>
      <c r="I15" s="57">
        <v>27355.457999999999</v>
      </c>
      <c r="J15" s="56">
        <v>12967.549000000001</v>
      </c>
      <c r="K15" s="57">
        <v>12967.549000000001</v>
      </c>
      <c r="L15" s="57">
        <f>J15+9771.576</f>
        <v>22739.125</v>
      </c>
      <c r="M15" s="57">
        <f>K15+9771.576</f>
        <v>22739.125</v>
      </c>
      <c r="N15" s="57">
        <f>L15+3134.766</f>
        <v>25873.891</v>
      </c>
      <c r="O15" s="57">
        <v>25873.891</v>
      </c>
      <c r="P15" s="56">
        <f>N15+2900.089</f>
        <v>28773.98</v>
      </c>
      <c r="Q15" s="57">
        <v>28773.98</v>
      </c>
      <c r="R15" s="56">
        <v>28773.98</v>
      </c>
      <c r="S15" s="56">
        <v>28773.98</v>
      </c>
      <c r="T15" s="35"/>
    </row>
    <row r="16" spans="1:27" ht="61.5" customHeight="1" x14ac:dyDescent="0.25">
      <c r="A16" s="93"/>
      <c r="B16" s="96"/>
      <c r="C16" s="106"/>
      <c r="D16" s="33" t="s">
        <v>81</v>
      </c>
      <c r="E16" s="34">
        <v>1401</v>
      </c>
      <c r="F16" s="34">
        <v>1119135</v>
      </c>
      <c r="G16" s="34">
        <v>511</v>
      </c>
      <c r="H16" s="56">
        <v>27892.879000000001</v>
      </c>
      <c r="I16" s="57">
        <v>27392.879000000001</v>
      </c>
      <c r="J16" s="56">
        <v>611</v>
      </c>
      <c r="K16" s="57">
        <v>611</v>
      </c>
      <c r="L16" s="57">
        <f>J16+2558.258+540</f>
        <v>3709.2579999999998</v>
      </c>
      <c r="M16" s="57">
        <v>3709.2579999999998</v>
      </c>
      <c r="N16" s="57">
        <f>L16+7178.339-540+720</f>
        <v>11067.597</v>
      </c>
      <c r="O16" s="57">
        <v>11067.597</v>
      </c>
      <c r="P16" s="56">
        <v>28236.38</v>
      </c>
      <c r="Q16" s="56">
        <v>28236.38</v>
      </c>
      <c r="R16" s="56">
        <v>28146.32</v>
      </c>
      <c r="S16" s="56">
        <v>28146.32</v>
      </c>
      <c r="T16" s="35"/>
    </row>
    <row r="17" spans="1:20" ht="61.5" customHeight="1" x14ac:dyDescent="0.25">
      <c r="A17" s="94"/>
      <c r="B17" s="97"/>
      <c r="C17" s="107"/>
      <c r="D17" s="33" t="s">
        <v>81</v>
      </c>
      <c r="E17" s="34">
        <v>1403</v>
      </c>
      <c r="F17" s="62"/>
      <c r="G17" s="34">
        <v>540</v>
      </c>
      <c r="H17" s="56">
        <v>52</v>
      </c>
      <c r="I17" s="57">
        <v>52</v>
      </c>
      <c r="J17" s="56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6">
        <v>0</v>
      </c>
      <c r="Q17" s="57">
        <v>0</v>
      </c>
      <c r="R17" s="56">
        <v>0</v>
      </c>
      <c r="S17" s="56">
        <v>0</v>
      </c>
      <c r="T17" s="35"/>
    </row>
    <row r="18" spans="1:20" ht="60.75" customHeight="1" x14ac:dyDescent="0.25">
      <c r="A18" s="84" t="s">
        <v>68</v>
      </c>
      <c r="B18" s="85" t="s">
        <v>69</v>
      </c>
      <c r="C18" s="48" t="s">
        <v>15</v>
      </c>
      <c r="D18" s="36" t="s">
        <v>73</v>
      </c>
      <c r="E18" s="37" t="s">
        <v>73</v>
      </c>
      <c r="F18" s="37" t="s">
        <v>73</v>
      </c>
      <c r="G18" s="37" t="s">
        <v>73</v>
      </c>
      <c r="H18" s="53">
        <f t="shared" ref="H18:S18" si="5">H20+H22+H21</f>
        <v>1789.1999999999998</v>
      </c>
      <c r="I18" s="53">
        <f t="shared" si="5"/>
        <v>1755.5219999999999</v>
      </c>
      <c r="J18" s="53">
        <f t="shared" si="5"/>
        <v>447.19725</v>
      </c>
      <c r="K18" s="53">
        <f t="shared" si="5"/>
        <v>403.54499999999996</v>
      </c>
      <c r="L18" s="53">
        <f t="shared" si="5"/>
        <v>1138.7272499999999</v>
      </c>
      <c r="M18" s="53">
        <f t="shared" si="5"/>
        <v>1095.89625</v>
      </c>
      <c r="N18" s="53">
        <f t="shared" si="5"/>
        <v>1978.623</v>
      </c>
      <c r="O18" s="53">
        <f t="shared" si="5"/>
        <v>1942.0889999999999</v>
      </c>
      <c r="P18" s="53">
        <f t="shared" si="5"/>
        <v>2989.9079999999999</v>
      </c>
      <c r="Q18" s="53">
        <f t="shared" si="5"/>
        <v>2975.9459999999999</v>
      </c>
      <c r="R18" s="53">
        <f t="shared" si="5"/>
        <v>2108.4809999999998</v>
      </c>
      <c r="S18" s="53">
        <f t="shared" si="5"/>
        <v>2108.4809999999998</v>
      </c>
      <c r="T18" s="38"/>
    </row>
    <row r="19" spans="1:20" ht="46.5" x14ac:dyDescent="0.25">
      <c r="A19" s="84"/>
      <c r="B19" s="85"/>
      <c r="C19" s="49" t="s">
        <v>16</v>
      </c>
      <c r="D19" s="28"/>
      <c r="E19" s="29"/>
      <c r="F19" s="29"/>
      <c r="G19" s="29"/>
      <c r="H19" s="54"/>
      <c r="I19" s="55"/>
      <c r="J19" s="54"/>
      <c r="K19" s="55"/>
      <c r="L19" s="55"/>
      <c r="M19" s="55"/>
      <c r="N19" s="55"/>
      <c r="O19" s="55"/>
      <c r="P19" s="54"/>
      <c r="Q19" s="55"/>
      <c r="R19" s="54"/>
      <c r="S19" s="54"/>
      <c r="T19" s="5"/>
    </row>
    <row r="20" spans="1:20" ht="98.25" customHeight="1" x14ac:dyDescent="0.25">
      <c r="A20" s="84"/>
      <c r="B20" s="85"/>
      <c r="C20" s="50" t="s">
        <v>80</v>
      </c>
      <c r="D20" s="33" t="s">
        <v>74</v>
      </c>
      <c r="E20" s="40" t="s">
        <v>87</v>
      </c>
      <c r="F20" s="40" t="s">
        <v>88</v>
      </c>
      <c r="G20" s="40" t="s">
        <v>99</v>
      </c>
      <c r="H20" s="56">
        <v>181.3</v>
      </c>
      <c r="I20" s="57">
        <v>181.3</v>
      </c>
      <c r="J20" s="56">
        <v>61</v>
      </c>
      <c r="K20" s="57">
        <v>61</v>
      </c>
      <c r="L20" s="57">
        <f>J20+61</f>
        <v>122</v>
      </c>
      <c r="M20" s="57">
        <f>K20+61</f>
        <v>122</v>
      </c>
      <c r="N20" s="57">
        <f>L20+61</f>
        <v>183</v>
      </c>
      <c r="O20" s="57">
        <v>183</v>
      </c>
      <c r="P20" s="56">
        <v>269</v>
      </c>
      <c r="Q20" s="57">
        <v>269</v>
      </c>
      <c r="R20" s="56">
        <v>456</v>
      </c>
      <c r="S20" s="56">
        <v>456</v>
      </c>
      <c r="T20" s="39"/>
    </row>
    <row r="21" spans="1:20" ht="65.25" customHeight="1" x14ac:dyDescent="0.25">
      <c r="A21" s="84"/>
      <c r="B21" s="85"/>
      <c r="C21" s="105" t="s">
        <v>75</v>
      </c>
      <c r="D21" s="103" t="s">
        <v>76</v>
      </c>
      <c r="E21" s="108" t="s">
        <v>89</v>
      </c>
      <c r="F21" s="108" t="s">
        <v>90</v>
      </c>
      <c r="G21" s="40" t="s">
        <v>100</v>
      </c>
      <c r="H21" s="57">
        <v>1287.0809999999999</v>
      </c>
      <c r="I21" s="57">
        <v>1287.0809999999999</v>
      </c>
      <c r="J21" s="56">
        <v>277.02224999999999</v>
      </c>
      <c r="K21" s="57">
        <v>241.953</v>
      </c>
      <c r="L21" s="57">
        <f>J21+490.332</f>
        <v>767.35424999999998</v>
      </c>
      <c r="M21" s="57">
        <v>739.33124999999995</v>
      </c>
      <c r="N21" s="57">
        <v>1444.6669999999999</v>
      </c>
      <c r="O21" s="57">
        <v>1421.4549999999999</v>
      </c>
      <c r="P21" s="56">
        <v>2321.8789999999999</v>
      </c>
      <c r="Q21" s="56">
        <v>2321.8789999999999</v>
      </c>
      <c r="R21" s="56">
        <v>1311.6959999999999</v>
      </c>
      <c r="S21" s="56">
        <v>1311.6959999999999</v>
      </c>
      <c r="T21" s="101" t="s">
        <v>91</v>
      </c>
    </row>
    <row r="22" spans="1:20" ht="65.25" customHeight="1" x14ac:dyDescent="0.25">
      <c r="A22" s="84"/>
      <c r="B22" s="85"/>
      <c r="C22" s="107"/>
      <c r="D22" s="104"/>
      <c r="E22" s="109"/>
      <c r="F22" s="109"/>
      <c r="G22" s="40" t="s">
        <v>99</v>
      </c>
      <c r="H22" s="58">
        <v>320.81900000000002</v>
      </c>
      <c r="I22" s="57">
        <v>287.14100000000002</v>
      </c>
      <c r="J22" s="56">
        <v>109.175</v>
      </c>
      <c r="K22" s="57">
        <v>100.592</v>
      </c>
      <c r="L22" s="57">
        <f>J22+80.948+59.25</f>
        <v>249.37299999999999</v>
      </c>
      <c r="M22" s="57">
        <v>234.565</v>
      </c>
      <c r="N22" s="57">
        <v>350.95600000000002</v>
      </c>
      <c r="O22" s="57">
        <v>337.63400000000001</v>
      </c>
      <c r="P22" s="56">
        <v>399.029</v>
      </c>
      <c r="Q22" s="57">
        <v>385.06700000000001</v>
      </c>
      <c r="R22" s="56">
        <v>340.78500000000003</v>
      </c>
      <c r="S22" s="56">
        <v>340.78500000000003</v>
      </c>
      <c r="T22" s="102"/>
    </row>
    <row r="23" spans="1:20" x14ac:dyDescent="0.25">
      <c r="A23" s="17"/>
      <c r="T23" s="1"/>
    </row>
    <row r="24" spans="1:20" x14ac:dyDescent="0.25">
      <c r="A24" s="17"/>
      <c r="T24" s="1"/>
    </row>
    <row r="25" spans="1:20" x14ac:dyDescent="0.25">
      <c r="A25" s="17"/>
      <c r="T25" s="1"/>
    </row>
    <row r="26" spans="1:20" ht="30.75" x14ac:dyDescent="0.25">
      <c r="A26" s="76" t="s">
        <v>103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</row>
    <row r="27" spans="1:20" x14ac:dyDescent="0.25">
      <c r="A27" s="17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</sheetData>
  <mergeCells count="33">
    <mergeCell ref="T21:T22"/>
    <mergeCell ref="C14:C17"/>
    <mergeCell ref="C21:C22"/>
    <mergeCell ref="D21:D22"/>
    <mergeCell ref="E21:E22"/>
    <mergeCell ref="F21:F22"/>
    <mergeCell ref="A1:T1"/>
    <mergeCell ref="A3:A6"/>
    <mergeCell ref="B3:B6"/>
    <mergeCell ref="C3:C6"/>
    <mergeCell ref="D3:G4"/>
    <mergeCell ref="R4:S4"/>
    <mergeCell ref="D5:D6"/>
    <mergeCell ref="F5:F6"/>
    <mergeCell ref="G5:G6"/>
    <mergeCell ref="J4:Q4"/>
    <mergeCell ref="E5:E6"/>
    <mergeCell ref="A26:T26"/>
    <mergeCell ref="H3:S3"/>
    <mergeCell ref="H4:I6"/>
    <mergeCell ref="J5:K6"/>
    <mergeCell ref="L5:M6"/>
    <mergeCell ref="N5:O6"/>
    <mergeCell ref="P5:Q6"/>
    <mergeCell ref="R5:R7"/>
    <mergeCell ref="S5:S7"/>
    <mergeCell ref="T3:T7"/>
    <mergeCell ref="A18:A22"/>
    <mergeCell ref="B18:B22"/>
    <mergeCell ref="A8:A11"/>
    <mergeCell ref="B8:B11"/>
    <mergeCell ref="A12:A17"/>
    <mergeCell ref="B12:B17"/>
  </mergeCells>
  <pageMargins left="0.25" right="0.25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18.28515625" customWidth="1"/>
    <col min="2" max="2" width="28.7109375" customWidth="1"/>
    <col min="3" max="3" width="27.28515625" customWidth="1"/>
    <col min="4" max="4" width="12.7109375" customWidth="1"/>
    <col min="5" max="5" width="11.85546875" customWidth="1"/>
    <col min="6" max="6" width="14" customWidth="1"/>
    <col min="7" max="7" width="13" customWidth="1"/>
    <col min="8" max="8" width="13.42578125" customWidth="1"/>
    <col min="9" max="9" width="14.28515625" customWidth="1"/>
    <col min="10" max="11" width="12.42578125" customWidth="1"/>
    <col min="12" max="12" width="15.28515625" customWidth="1"/>
    <col min="13" max="13" width="13.28515625" customWidth="1"/>
    <col min="14" max="14" width="12.42578125" customWidth="1"/>
    <col min="15" max="16" width="13.42578125" customWidth="1"/>
  </cols>
  <sheetData>
    <row r="1" spans="1:25" ht="69" customHeight="1" x14ac:dyDescent="0.25">
      <c r="A1" s="114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"/>
      <c r="R1" s="11"/>
      <c r="S1" s="11"/>
      <c r="T1" s="11"/>
      <c r="U1" s="11"/>
      <c r="V1" s="11"/>
      <c r="W1" s="11"/>
      <c r="X1" s="11"/>
      <c r="Y1" s="11"/>
    </row>
    <row r="2" spans="1:25" ht="18.75" x14ac:dyDescent="0.25">
      <c r="A2" s="3"/>
      <c r="Q2" s="12"/>
      <c r="R2" s="13"/>
      <c r="S2" s="13"/>
      <c r="T2" s="13"/>
      <c r="U2" s="13"/>
      <c r="V2" s="13"/>
      <c r="W2" s="13"/>
      <c r="X2" s="13"/>
      <c r="Y2" s="13"/>
    </row>
    <row r="3" spans="1:25" ht="79.5" customHeight="1" x14ac:dyDescent="0.25">
      <c r="A3" s="71" t="s">
        <v>19</v>
      </c>
      <c r="B3" s="71" t="s">
        <v>20</v>
      </c>
      <c r="C3" s="71" t="s">
        <v>82</v>
      </c>
      <c r="D3" s="71" t="s">
        <v>30</v>
      </c>
      <c r="E3" s="71"/>
      <c r="F3" s="110" t="s">
        <v>31</v>
      </c>
      <c r="G3" s="117"/>
      <c r="H3" s="117"/>
      <c r="I3" s="117"/>
      <c r="J3" s="117"/>
      <c r="K3" s="117"/>
      <c r="L3" s="117"/>
      <c r="M3" s="111"/>
      <c r="N3" s="110" t="s">
        <v>60</v>
      </c>
      <c r="O3" s="111"/>
      <c r="P3" s="112" t="s">
        <v>84</v>
      </c>
      <c r="Q3" s="12"/>
      <c r="R3" s="13"/>
      <c r="S3" s="13"/>
      <c r="T3" s="13"/>
      <c r="U3" s="13"/>
      <c r="V3" s="13"/>
      <c r="W3" s="13"/>
      <c r="X3" s="13"/>
      <c r="Y3" s="13"/>
    </row>
    <row r="4" spans="1:25" ht="27" customHeight="1" x14ac:dyDescent="0.25">
      <c r="A4" s="71"/>
      <c r="B4" s="71"/>
      <c r="C4" s="71"/>
      <c r="D4" s="71"/>
      <c r="E4" s="71"/>
      <c r="F4" s="110" t="s">
        <v>83</v>
      </c>
      <c r="G4" s="111"/>
      <c r="H4" s="110" t="s">
        <v>59</v>
      </c>
      <c r="I4" s="111"/>
      <c r="J4" s="110" t="s">
        <v>2</v>
      </c>
      <c r="K4" s="111"/>
      <c r="L4" s="118" t="s">
        <v>3</v>
      </c>
      <c r="M4" s="119"/>
      <c r="N4" s="112" t="s">
        <v>32</v>
      </c>
      <c r="O4" s="112" t="s">
        <v>95</v>
      </c>
      <c r="P4" s="115"/>
      <c r="Q4" s="2"/>
      <c r="R4" s="2"/>
      <c r="S4" s="2"/>
      <c r="T4" s="2"/>
      <c r="U4" s="2"/>
      <c r="V4" s="2"/>
      <c r="W4" s="2"/>
      <c r="X4" s="2"/>
      <c r="Y4" s="2"/>
    </row>
    <row r="5" spans="1:25" ht="21.75" customHeight="1" x14ac:dyDescent="0.25">
      <c r="A5" s="71"/>
      <c r="B5" s="71"/>
      <c r="C5" s="71"/>
      <c r="D5" s="4" t="s">
        <v>5</v>
      </c>
      <c r="E5" s="4" t="s">
        <v>4</v>
      </c>
      <c r="F5" s="4" t="s">
        <v>5</v>
      </c>
      <c r="G5" s="4" t="s">
        <v>4</v>
      </c>
      <c r="H5" s="4" t="s">
        <v>5</v>
      </c>
      <c r="I5" s="4" t="s">
        <v>4</v>
      </c>
      <c r="J5" s="4" t="s">
        <v>5</v>
      </c>
      <c r="K5" s="4" t="s">
        <v>4</v>
      </c>
      <c r="L5" s="4" t="s">
        <v>5</v>
      </c>
      <c r="M5" s="4" t="s">
        <v>4</v>
      </c>
      <c r="N5" s="113"/>
      <c r="O5" s="113"/>
      <c r="P5" s="113"/>
      <c r="Q5" s="14"/>
      <c r="R5" s="14"/>
      <c r="S5" s="14"/>
      <c r="T5" s="14"/>
      <c r="U5" s="14"/>
      <c r="V5" s="14"/>
      <c r="W5" s="15"/>
      <c r="X5" s="15"/>
      <c r="Y5" s="15"/>
    </row>
    <row r="6" spans="1:25" ht="15" customHeight="1" x14ac:dyDescent="0.25">
      <c r="A6" s="71" t="s">
        <v>63</v>
      </c>
      <c r="B6" s="116" t="s">
        <v>97</v>
      </c>
      <c r="C6" s="116" t="s">
        <v>21</v>
      </c>
      <c r="D6" s="22">
        <f t="shared" ref="D6:E6" si="0">D10+D12</f>
        <v>70546.858999999997</v>
      </c>
      <c r="E6" s="22">
        <f t="shared" si="0"/>
        <v>68594.659</v>
      </c>
      <c r="F6" s="22">
        <f>F10+F12</f>
        <v>16612.946250000001</v>
      </c>
      <c r="G6" s="22">
        <f t="shared" ref="G6:O6" si="1">G10+G12</f>
        <v>16569.294000000002</v>
      </c>
      <c r="H6" s="22">
        <f t="shared" si="1"/>
        <v>32761.510249999999</v>
      </c>
      <c r="I6" s="22">
        <f t="shared" si="1"/>
        <v>32718.679250000001</v>
      </c>
      <c r="J6" s="22">
        <f t="shared" si="1"/>
        <v>46681.710999999996</v>
      </c>
      <c r="K6" s="22">
        <f t="shared" si="1"/>
        <v>46645.176999999996</v>
      </c>
      <c r="L6" s="22">
        <f t="shared" si="1"/>
        <v>70348.968000000008</v>
      </c>
      <c r="M6" s="22">
        <f t="shared" si="1"/>
        <v>70335.005999999994</v>
      </c>
      <c r="N6" s="22">
        <f t="shared" si="1"/>
        <v>67307.781000000003</v>
      </c>
      <c r="O6" s="22">
        <f t="shared" si="1"/>
        <v>67307.781000000003</v>
      </c>
      <c r="P6" s="19"/>
      <c r="Q6" s="14"/>
      <c r="R6" s="14"/>
      <c r="S6" s="14"/>
      <c r="T6" s="14"/>
      <c r="U6" s="14"/>
      <c r="V6" s="14"/>
      <c r="W6" s="15"/>
      <c r="X6" s="15"/>
      <c r="Y6" s="15"/>
    </row>
    <row r="7" spans="1:25" ht="15.75" x14ac:dyDescent="0.25">
      <c r="A7" s="71"/>
      <c r="B7" s="116"/>
      <c r="C7" s="116"/>
      <c r="D7" s="23"/>
      <c r="E7" s="23"/>
      <c r="F7" s="22"/>
      <c r="G7" s="21"/>
      <c r="H7" s="21"/>
      <c r="I7" s="21"/>
      <c r="J7" s="21"/>
      <c r="K7" s="21"/>
      <c r="L7" s="21"/>
      <c r="M7" s="21"/>
      <c r="N7" s="22"/>
      <c r="O7" s="22"/>
      <c r="P7" s="19"/>
      <c r="Q7" s="7"/>
      <c r="R7" s="7"/>
      <c r="S7" s="7"/>
      <c r="T7" s="7"/>
      <c r="U7" s="7"/>
      <c r="V7" s="7"/>
      <c r="W7" s="7"/>
      <c r="X7" s="7"/>
      <c r="Y7" s="7"/>
    </row>
    <row r="8" spans="1:25" ht="15.75" x14ac:dyDescent="0.25">
      <c r="A8" s="71"/>
      <c r="B8" s="116"/>
      <c r="C8" s="5" t="s">
        <v>22</v>
      </c>
      <c r="D8" s="23"/>
      <c r="E8" s="23"/>
      <c r="F8" s="21"/>
      <c r="G8" s="21"/>
      <c r="H8" s="21"/>
      <c r="I8" s="21"/>
      <c r="J8" s="21"/>
      <c r="K8" s="21"/>
      <c r="L8" s="21"/>
      <c r="M8" s="21"/>
      <c r="N8" s="21"/>
      <c r="O8" s="21"/>
      <c r="P8" s="20"/>
      <c r="Q8" s="8"/>
      <c r="R8" s="8"/>
      <c r="S8" s="8"/>
      <c r="T8" s="8"/>
      <c r="U8" s="8"/>
      <c r="V8" s="8"/>
      <c r="W8" s="8"/>
      <c r="X8" s="8"/>
      <c r="Y8" s="8"/>
    </row>
    <row r="9" spans="1:25" ht="15.75" x14ac:dyDescent="0.25">
      <c r="A9" s="71"/>
      <c r="B9" s="116"/>
      <c r="C9" s="5" t="s">
        <v>26</v>
      </c>
      <c r="D9" s="23"/>
      <c r="E9" s="23"/>
      <c r="F9" s="21" t="s">
        <v>65</v>
      </c>
      <c r="G9" s="21" t="s">
        <v>65</v>
      </c>
      <c r="H9" s="21" t="s">
        <v>65</v>
      </c>
      <c r="I9" s="21" t="s">
        <v>65</v>
      </c>
      <c r="J9" s="21" t="s">
        <v>65</v>
      </c>
      <c r="K9" s="21" t="s">
        <v>65</v>
      </c>
      <c r="L9" s="21" t="s">
        <v>65</v>
      </c>
      <c r="M9" s="21" t="s">
        <v>65</v>
      </c>
      <c r="N9" s="21" t="s">
        <v>65</v>
      </c>
      <c r="O9" s="21" t="s">
        <v>65</v>
      </c>
      <c r="P9" s="20"/>
      <c r="Q9" s="2"/>
      <c r="R9" s="2"/>
      <c r="S9" s="2"/>
      <c r="T9" s="2"/>
      <c r="U9" s="2"/>
      <c r="V9" s="2"/>
      <c r="W9" s="2"/>
      <c r="X9" s="2"/>
      <c r="Y9" s="2"/>
    </row>
    <row r="10" spans="1:25" ht="15.75" x14ac:dyDescent="0.25">
      <c r="A10" s="71"/>
      <c r="B10" s="116"/>
      <c r="C10" s="5" t="s">
        <v>23</v>
      </c>
      <c r="D10" s="21">
        <f t="shared" ref="D10:E10" si="2">D17</f>
        <v>12038.8</v>
      </c>
      <c r="E10" s="21">
        <f t="shared" si="2"/>
        <v>12038.8</v>
      </c>
      <c r="F10" s="21">
        <f>F17</f>
        <v>2587.1999999999998</v>
      </c>
      <c r="G10" s="21">
        <f t="shared" ref="G10:O10" si="3">G17</f>
        <v>2587.1999999999998</v>
      </c>
      <c r="H10" s="21">
        <f t="shared" si="3"/>
        <v>5174.3999999999996</v>
      </c>
      <c r="I10" s="21">
        <f t="shared" si="3"/>
        <v>5174.3999999999996</v>
      </c>
      <c r="J10" s="21">
        <f t="shared" si="3"/>
        <v>7761.5999999999995</v>
      </c>
      <c r="K10" s="21">
        <f t="shared" si="3"/>
        <v>7761.6</v>
      </c>
      <c r="L10" s="21">
        <f t="shared" si="3"/>
        <v>10348.699999999999</v>
      </c>
      <c r="M10" s="21">
        <f t="shared" si="3"/>
        <v>10348.700000000001</v>
      </c>
      <c r="N10" s="21">
        <f t="shared" si="3"/>
        <v>8279</v>
      </c>
      <c r="O10" s="21">
        <f t="shared" si="3"/>
        <v>8279</v>
      </c>
      <c r="P10" s="20"/>
      <c r="Q10" s="2"/>
      <c r="R10" s="2"/>
      <c r="S10" s="2"/>
      <c r="T10" s="2"/>
      <c r="U10" s="2"/>
      <c r="V10" s="2"/>
      <c r="W10" s="2"/>
      <c r="X10" s="2"/>
      <c r="Y10" s="2"/>
    </row>
    <row r="11" spans="1:25" ht="31.5" x14ac:dyDescent="0.25">
      <c r="A11" s="71"/>
      <c r="B11" s="116"/>
      <c r="C11" s="5" t="s">
        <v>24</v>
      </c>
      <c r="D11" s="23"/>
      <c r="E11" s="23"/>
      <c r="F11" s="21" t="s">
        <v>65</v>
      </c>
      <c r="G11" s="21" t="s">
        <v>65</v>
      </c>
      <c r="H11" s="21" t="s">
        <v>65</v>
      </c>
      <c r="I11" s="21" t="s">
        <v>65</v>
      </c>
      <c r="J11" s="21" t="s">
        <v>65</v>
      </c>
      <c r="K11" s="21" t="s">
        <v>65</v>
      </c>
      <c r="L11" s="21" t="s">
        <v>65</v>
      </c>
      <c r="M11" s="21" t="s">
        <v>65</v>
      </c>
      <c r="N11" s="21" t="s">
        <v>65</v>
      </c>
      <c r="O11" s="21" t="s">
        <v>65</v>
      </c>
      <c r="P11" s="20"/>
      <c r="Q11" s="2"/>
      <c r="R11" s="2"/>
      <c r="S11" s="2"/>
      <c r="T11" s="2"/>
      <c r="U11" s="2"/>
      <c r="V11" s="2"/>
      <c r="W11" s="2"/>
      <c r="X11" s="2"/>
      <c r="Y11" s="2"/>
    </row>
    <row r="12" spans="1:25" ht="31.5" x14ac:dyDescent="0.25">
      <c r="A12" s="71"/>
      <c r="B12" s="116"/>
      <c r="C12" s="5" t="s">
        <v>64</v>
      </c>
      <c r="D12" s="21">
        <f t="shared" ref="D12:E12" si="4">D19+D26</f>
        <v>58508.058999999994</v>
      </c>
      <c r="E12" s="21">
        <f t="shared" si="4"/>
        <v>56555.858999999997</v>
      </c>
      <c r="F12" s="21">
        <f>F19+F26</f>
        <v>14025.74625</v>
      </c>
      <c r="G12" s="21">
        <f t="shared" ref="G12:O12" si="5">G19+G26</f>
        <v>13982.094000000001</v>
      </c>
      <c r="H12" s="21">
        <f t="shared" si="5"/>
        <v>27587.110250000002</v>
      </c>
      <c r="I12" s="21">
        <f t="shared" si="5"/>
        <v>27544.279250000003</v>
      </c>
      <c r="J12" s="21">
        <f t="shared" si="5"/>
        <v>38920.110999999997</v>
      </c>
      <c r="K12" s="21">
        <f t="shared" si="5"/>
        <v>38883.576999999997</v>
      </c>
      <c r="L12" s="21">
        <f t="shared" si="5"/>
        <v>60000.268000000004</v>
      </c>
      <c r="M12" s="21">
        <f t="shared" si="5"/>
        <v>59986.305999999997</v>
      </c>
      <c r="N12" s="21">
        <f t="shared" si="5"/>
        <v>59028.781000000003</v>
      </c>
      <c r="O12" s="21">
        <f t="shared" si="5"/>
        <v>59028.781000000003</v>
      </c>
      <c r="P12" s="20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x14ac:dyDescent="0.25">
      <c r="A13" s="71"/>
      <c r="B13" s="116"/>
      <c r="C13" s="5" t="s">
        <v>25</v>
      </c>
      <c r="D13" s="23"/>
      <c r="E13" s="23"/>
      <c r="F13" s="21" t="s">
        <v>65</v>
      </c>
      <c r="G13" s="21" t="s">
        <v>65</v>
      </c>
      <c r="H13" s="21" t="s">
        <v>65</v>
      </c>
      <c r="I13" s="21" t="s">
        <v>65</v>
      </c>
      <c r="J13" s="21" t="s">
        <v>65</v>
      </c>
      <c r="K13" s="21" t="s">
        <v>65</v>
      </c>
      <c r="L13" s="21" t="s">
        <v>65</v>
      </c>
      <c r="M13" s="21" t="s">
        <v>65</v>
      </c>
      <c r="N13" s="21" t="s">
        <v>65</v>
      </c>
      <c r="O13" s="21" t="s">
        <v>65</v>
      </c>
      <c r="P13" s="20"/>
      <c r="Q13" s="2"/>
      <c r="R13" s="2"/>
      <c r="S13" s="2"/>
      <c r="T13" s="2"/>
      <c r="U13" s="2"/>
      <c r="V13" s="2"/>
      <c r="W13" s="2"/>
      <c r="X13" s="2"/>
      <c r="Y13" s="2"/>
    </row>
    <row r="14" spans="1:25" ht="91.5" customHeight="1" x14ac:dyDescent="0.25">
      <c r="A14" s="116" t="s">
        <v>17</v>
      </c>
      <c r="B14" s="116" t="s">
        <v>85</v>
      </c>
      <c r="C14" s="5" t="s">
        <v>21</v>
      </c>
      <c r="D14" s="21">
        <f t="shared" ref="D14:E14" si="6">D17+D19</f>
        <v>68757.659</v>
      </c>
      <c r="E14" s="21">
        <f t="shared" si="6"/>
        <v>66839.137000000002</v>
      </c>
      <c r="F14" s="21">
        <f>F17+F19</f>
        <v>16165.749</v>
      </c>
      <c r="G14" s="21">
        <f t="shared" ref="G14:O14" si="7">G17+G19</f>
        <v>16165.749</v>
      </c>
      <c r="H14" s="21">
        <f t="shared" si="7"/>
        <v>31622.783000000003</v>
      </c>
      <c r="I14" s="21">
        <f t="shared" si="7"/>
        <v>31622.783000000003</v>
      </c>
      <c r="J14" s="21">
        <f t="shared" si="7"/>
        <v>44703.087999999996</v>
      </c>
      <c r="K14" s="21">
        <f t="shared" si="7"/>
        <v>44703.087999999996</v>
      </c>
      <c r="L14" s="21">
        <f t="shared" si="7"/>
        <v>67359.06</v>
      </c>
      <c r="M14" s="21">
        <f t="shared" si="7"/>
        <v>67359.06</v>
      </c>
      <c r="N14" s="21">
        <f t="shared" si="7"/>
        <v>65199.3</v>
      </c>
      <c r="O14" s="21">
        <f t="shared" si="7"/>
        <v>65199.3</v>
      </c>
      <c r="P14" s="20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x14ac:dyDescent="0.25">
      <c r="A15" s="116"/>
      <c r="B15" s="116"/>
      <c r="C15" s="5" t="s">
        <v>22</v>
      </c>
      <c r="D15" s="23"/>
      <c r="E15" s="23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0"/>
      <c r="Q15" s="2"/>
      <c r="R15" s="2"/>
      <c r="S15" s="2"/>
      <c r="T15" s="2"/>
      <c r="U15" s="2"/>
      <c r="V15" s="2"/>
      <c r="W15" s="2"/>
      <c r="X15" s="2"/>
      <c r="Y15" s="2"/>
    </row>
    <row r="16" spans="1:25" ht="24" customHeight="1" x14ac:dyDescent="0.25">
      <c r="A16" s="116"/>
      <c r="B16" s="116"/>
      <c r="C16" s="5" t="s">
        <v>26</v>
      </c>
      <c r="D16" s="23"/>
      <c r="E16" s="23"/>
      <c r="F16" s="21" t="s">
        <v>65</v>
      </c>
      <c r="G16" s="21" t="s">
        <v>65</v>
      </c>
      <c r="H16" s="21" t="s">
        <v>65</v>
      </c>
      <c r="I16" s="21" t="s">
        <v>65</v>
      </c>
      <c r="J16" s="21" t="s">
        <v>65</v>
      </c>
      <c r="K16" s="21" t="s">
        <v>65</v>
      </c>
      <c r="L16" s="21" t="s">
        <v>65</v>
      </c>
      <c r="M16" s="21" t="s">
        <v>65</v>
      </c>
      <c r="N16" s="21" t="s">
        <v>65</v>
      </c>
      <c r="O16" s="21" t="s">
        <v>65</v>
      </c>
      <c r="P16" s="20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x14ac:dyDescent="0.25">
      <c r="A17" s="116"/>
      <c r="B17" s="116"/>
      <c r="C17" s="5" t="s">
        <v>23</v>
      </c>
      <c r="D17" s="23">
        <f>Лист5!H14</f>
        <v>12038.8</v>
      </c>
      <c r="E17" s="23">
        <f>Лист5!I14</f>
        <v>12038.8</v>
      </c>
      <c r="F17" s="21">
        <f>Лист5!J14</f>
        <v>2587.1999999999998</v>
      </c>
      <c r="G17" s="21">
        <f>Лист5!K14</f>
        <v>2587.1999999999998</v>
      </c>
      <c r="H17" s="21">
        <f>Лист5!L14</f>
        <v>5174.3999999999996</v>
      </c>
      <c r="I17" s="21">
        <f>Лист5!M14</f>
        <v>5174.3999999999996</v>
      </c>
      <c r="J17" s="21">
        <f>Лист5!N14</f>
        <v>7761.5999999999995</v>
      </c>
      <c r="K17" s="21">
        <f>Лист5!O14</f>
        <v>7761.6</v>
      </c>
      <c r="L17" s="21">
        <f>Лист5!P14</f>
        <v>10348.699999999999</v>
      </c>
      <c r="M17" s="21">
        <f>Лист5!Q14</f>
        <v>10348.700000000001</v>
      </c>
      <c r="N17" s="21">
        <f>Лист5!R14</f>
        <v>8279</v>
      </c>
      <c r="O17" s="21">
        <f>Лист5!S14</f>
        <v>8279</v>
      </c>
      <c r="P17" s="20"/>
      <c r="Q17" s="2"/>
      <c r="R17" s="2"/>
      <c r="S17" s="2"/>
      <c r="T17" s="2"/>
      <c r="U17" s="2"/>
      <c r="V17" s="2"/>
      <c r="W17" s="2"/>
      <c r="X17" s="2"/>
      <c r="Y17" s="2"/>
    </row>
    <row r="18" spans="1:25" ht="31.5" x14ac:dyDescent="0.25">
      <c r="A18" s="116"/>
      <c r="B18" s="116"/>
      <c r="C18" s="5" t="s">
        <v>24</v>
      </c>
      <c r="D18" s="21" t="s">
        <v>65</v>
      </c>
      <c r="E18" s="21" t="s">
        <v>65</v>
      </c>
      <c r="F18" s="21" t="s">
        <v>65</v>
      </c>
      <c r="G18" s="21" t="s">
        <v>65</v>
      </c>
      <c r="H18" s="21" t="s">
        <v>65</v>
      </c>
      <c r="I18" s="21" t="s">
        <v>65</v>
      </c>
      <c r="J18" s="21" t="s">
        <v>65</v>
      </c>
      <c r="K18" s="21" t="s">
        <v>65</v>
      </c>
      <c r="L18" s="21" t="s">
        <v>65</v>
      </c>
      <c r="M18" s="21" t="s">
        <v>65</v>
      </c>
      <c r="N18" s="21" t="s">
        <v>65</v>
      </c>
      <c r="O18" s="21" t="s">
        <v>65</v>
      </c>
      <c r="P18" s="20"/>
      <c r="Q18" s="2"/>
      <c r="R18" s="2"/>
      <c r="S18" s="2"/>
      <c r="T18" s="2"/>
      <c r="U18" s="2"/>
      <c r="V18" s="2"/>
      <c r="W18" s="2"/>
      <c r="X18" s="2"/>
      <c r="Y18" s="2"/>
    </row>
    <row r="19" spans="1:25" ht="31.5" x14ac:dyDescent="0.25">
      <c r="A19" s="116"/>
      <c r="B19" s="116"/>
      <c r="C19" s="5" t="s">
        <v>66</v>
      </c>
      <c r="D19" s="23">
        <f>Лист5!H15+Лист5!H16+Лист5!H17</f>
        <v>56718.858999999997</v>
      </c>
      <c r="E19" s="23">
        <f>Лист5!I15+Лист5!I16+Лист5!I17</f>
        <v>54800.337</v>
      </c>
      <c r="F19" s="23">
        <f>Лист5!J15+Лист5!J16+Лист5!J17</f>
        <v>13578.549000000001</v>
      </c>
      <c r="G19" s="23">
        <f>Лист5!K15+Лист5!K16+Лист5!K17</f>
        <v>13578.549000000001</v>
      </c>
      <c r="H19" s="23">
        <f>Лист5!L15+Лист5!L16+Лист5!L17</f>
        <v>26448.383000000002</v>
      </c>
      <c r="I19" s="23">
        <f>Лист5!M15+Лист5!M16+Лист5!M17</f>
        <v>26448.383000000002</v>
      </c>
      <c r="J19" s="23">
        <f>Лист5!N15+Лист5!N16+Лист5!N17</f>
        <v>36941.487999999998</v>
      </c>
      <c r="K19" s="23">
        <f>Лист5!O15+Лист5!O16+Лист5!O17</f>
        <v>36941.487999999998</v>
      </c>
      <c r="L19" s="23">
        <f>Лист5!P15+Лист5!P16+Лист5!P17</f>
        <v>57010.36</v>
      </c>
      <c r="M19" s="23">
        <f>Лист5!Q15+Лист5!Q16+Лист5!Q17</f>
        <v>57010.36</v>
      </c>
      <c r="N19" s="23">
        <f>Лист5!R15+Лист5!R16+Лист5!R17</f>
        <v>56920.3</v>
      </c>
      <c r="O19" s="23">
        <f>Лист5!S15+Лист5!S16+Лист5!S17</f>
        <v>56920.3</v>
      </c>
      <c r="P19" s="20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x14ac:dyDescent="0.25">
      <c r="A20" s="116"/>
      <c r="B20" s="116"/>
      <c r="C20" s="5" t="s">
        <v>25</v>
      </c>
      <c r="D20" s="23"/>
      <c r="E20" s="23"/>
      <c r="F20" s="21" t="s">
        <v>67</v>
      </c>
      <c r="G20" s="21" t="s">
        <v>67</v>
      </c>
      <c r="H20" s="21" t="s">
        <v>67</v>
      </c>
      <c r="I20" s="21" t="s">
        <v>67</v>
      </c>
      <c r="J20" s="21" t="s">
        <v>67</v>
      </c>
      <c r="K20" s="21" t="s">
        <v>67</v>
      </c>
      <c r="L20" s="21" t="s">
        <v>67</v>
      </c>
      <c r="M20" s="21" t="s">
        <v>67</v>
      </c>
      <c r="N20" s="21" t="s">
        <v>67</v>
      </c>
      <c r="O20" s="21" t="s">
        <v>67</v>
      </c>
      <c r="P20" s="20"/>
      <c r="Q20" s="16"/>
      <c r="R20" s="16"/>
      <c r="S20" s="16"/>
      <c r="T20" s="16"/>
      <c r="U20" s="16"/>
      <c r="V20" s="16"/>
      <c r="W20" s="9"/>
      <c r="X20" s="16"/>
      <c r="Y20" s="16"/>
    </row>
    <row r="21" spans="1:25" ht="63" x14ac:dyDescent="0.25">
      <c r="A21" s="5" t="s">
        <v>68</v>
      </c>
      <c r="B21" s="5" t="s">
        <v>86</v>
      </c>
      <c r="C21" s="5" t="s">
        <v>21</v>
      </c>
      <c r="D21" s="21">
        <f t="shared" ref="D21:E21" si="8">D26</f>
        <v>1789.1999999999998</v>
      </c>
      <c r="E21" s="21">
        <f t="shared" si="8"/>
        <v>1755.5219999999999</v>
      </c>
      <c r="F21" s="21">
        <f>F26</f>
        <v>447.19725</v>
      </c>
      <c r="G21" s="21">
        <f t="shared" ref="G21:O21" si="9">G26</f>
        <v>403.54499999999996</v>
      </c>
      <c r="H21" s="21">
        <f t="shared" si="9"/>
        <v>1138.7272499999999</v>
      </c>
      <c r="I21" s="21">
        <f t="shared" si="9"/>
        <v>1095.89625</v>
      </c>
      <c r="J21" s="21">
        <f t="shared" si="9"/>
        <v>1978.623</v>
      </c>
      <c r="K21" s="21">
        <f t="shared" si="9"/>
        <v>1942.0889999999999</v>
      </c>
      <c r="L21" s="21">
        <f t="shared" si="9"/>
        <v>2989.9079999999999</v>
      </c>
      <c r="M21" s="21">
        <f t="shared" si="9"/>
        <v>2975.9459999999999</v>
      </c>
      <c r="N21" s="21">
        <f t="shared" si="9"/>
        <v>2108.4809999999998</v>
      </c>
      <c r="O21" s="21">
        <f t="shared" si="9"/>
        <v>2108.4809999999998</v>
      </c>
      <c r="P21" s="20"/>
      <c r="Q21" s="10"/>
      <c r="R21" s="10"/>
      <c r="S21" s="10"/>
      <c r="T21" s="10"/>
      <c r="U21" s="10"/>
      <c r="V21" s="10"/>
      <c r="W21" s="9"/>
      <c r="X21" s="10"/>
      <c r="Y21" s="10"/>
    </row>
    <row r="22" spans="1:25" ht="15.75" x14ac:dyDescent="0.25">
      <c r="A22" s="5"/>
      <c r="B22" s="5"/>
      <c r="C22" s="5" t="s">
        <v>22</v>
      </c>
      <c r="D22" s="23"/>
      <c r="E22" s="2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0"/>
    </row>
    <row r="23" spans="1:25" ht="15.75" x14ac:dyDescent="0.25">
      <c r="A23" s="5"/>
      <c r="B23" s="5"/>
      <c r="C23" s="5" t="s">
        <v>26</v>
      </c>
      <c r="D23" s="21" t="s">
        <v>65</v>
      </c>
      <c r="E23" s="21" t="s">
        <v>65</v>
      </c>
      <c r="F23" s="21" t="s">
        <v>65</v>
      </c>
      <c r="G23" s="21" t="s">
        <v>65</v>
      </c>
      <c r="H23" s="21" t="s">
        <v>65</v>
      </c>
      <c r="I23" s="21" t="s">
        <v>65</v>
      </c>
      <c r="J23" s="21" t="s">
        <v>65</v>
      </c>
      <c r="K23" s="21" t="s">
        <v>65</v>
      </c>
      <c r="L23" s="21" t="s">
        <v>65</v>
      </c>
      <c r="M23" s="21" t="s">
        <v>65</v>
      </c>
      <c r="N23" s="21" t="s">
        <v>65</v>
      </c>
      <c r="O23" s="21" t="s">
        <v>65</v>
      </c>
      <c r="P23" s="20"/>
    </row>
    <row r="24" spans="1:25" ht="15.75" x14ac:dyDescent="0.25">
      <c r="A24" s="5"/>
      <c r="B24" s="5"/>
      <c r="C24" s="5" t="s">
        <v>23</v>
      </c>
      <c r="D24" s="21" t="s">
        <v>65</v>
      </c>
      <c r="E24" s="21" t="s">
        <v>65</v>
      </c>
      <c r="F24" s="21" t="s">
        <v>65</v>
      </c>
      <c r="G24" s="21" t="s">
        <v>65</v>
      </c>
      <c r="H24" s="21" t="s">
        <v>65</v>
      </c>
      <c r="I24" s="21" t="s">
        <v>65</v>
      </c>
      <c r="J24" s="21" t="s">
        <v>65</v>
      </c>
      <c r="K24" s="21" t="s">
        <v>65</v>
      </c>
      <c r="L24" s="21" t="s">
        <v>65</v>
      </c>
      <c r="M24" s="21" t="s">
        <v>65</v>
      </c>
      <c r="N24" s="21" t="s">
        <v>65</v>
      </c>
      <c r="O24" s="21" t="s">
        <v>65</v>
      </c>
      <c r="P24" s="20"/>
    </row>
    <row r="25" spans="1:25" ht="31.5" x14ac:dyDescent="0.25">
      <c r="A25" s="5"/>
      <c r="B25" s="5"/>
      <c r="C25" s="5" t="s">
        <v>24</v>
      </c>
      <c r="D25" s="21" t="s">
        <v>65</v>
      </c>
      <c r="E25" s="21" t="s">
        <v>65</v>
      </c>
      <c r="F25" s="21" t="s">
        <v>65</v>
      </c>
      <c r="G25" s="21" t="s">
        <v>65</v>
      </c>
      <c r="H25" s="21" t="s">
        <v>65</v>
      </c>
      <c r="I25" s="21" t="s">
        <v>65</v>
      </c>
      <c r="J25" s="21" t="s">
        <v>65</v>
      </c>
      <c r="K25" s="21" t="s">
        <v>65</v>
      </c>
      <c r="L25" s="21" t="s">
        <v>65</v>
      </c>
      <c r="M25" s="21" t="s">
        <v>65</v>
      </c>
      <c r="N25" s="21" t="s">
        <v>65</v>
      </c>
      <c r="O25" s="21" t="s">
        <v>65</v>
      </c>
      <c r="P25" s="20"/>
    </row>
    <row r="26" spans="1:25" ht="31.5" x14ac:dyDescent="0.25">
      <c r="A26" s="5"/>
      <c r="B26" s="5"/>
      <c r="C26" s="5" t="s">
        <v>70</v>
      </c>
      <c r="D26" s="23">
        <f>Лист5!H18</f>
        <v>1789.1999999999998</v>
      </c>
      <c r="E26" s="23">
        <f>Лист5!I18</f>
        <v>1755.5219999999999</v>
      </c>
      <c r="F26" s="23">
        <f>Лист5!J18</f>
        <v>447.19725</v>
      </c>
      <c r="G26" s="23">
        <f>Лист5!K18</f>
        <v>403.54499999999996</v>
      </c>
      <c r="H26" s="23">
        <f>Лист5!L18</f>
        <v>1138.7272499999999</v>
      </c>
      <c r="I26" s="23">
        <f>Лист5!M18</f>
        <v>1095.89625</v>
      </c>
      <c r="J26" s="23">
        <f>Лист5!N18</f>
        <v>1978.623</v>
      </c>
      <c r="K26" s="23">
        <f>Лист5!O18</f>
        <v>1942.0889999999999</v>
      </c>
      <c r="L26" s="23">
        <f>Лист5!P18</f>
        <v>2989.9079999999999</v>
      </c>
      <c r="M26" s="23">
        <f>Лист5!Q18</f>
        <v>2975.9459999999999</v>
      </c>
      <c r="N26" s="23">
        <f>Лист5!R18</f>
        <v>2108.4809999999998</v>
      </c>
      <c r="O26" s="23">
        <f>Лист5!S18</f>
        <v>2108.4809999999998</v>
      </c>
      <c r="P26" s="20"/>
    </row>
    <row r="27" spans="1:25" ht="71.25" customHeight="1" x14ac:dyDescent="0.3">
      <c r="A27" s="25" t="s">
        <v>105</v>
      </c>
      <c r="B27" s="24"/>
    </row>
  </sheetData>
  <mergeCells count="19">
    <mergeCell ref="A14:A20"/>
    <mergeCell ref="B14:B20"/>
    <mergeCell ref="D3:E4"/>
    <mergeCell ref="F4:G4"/>
    <mergeCell ref="F3:M3"/>
    <mergeCell ref="C3:C5"/>
    <mergeCell ref="A6:A13"/>
    <mergeCell ref="B6:B13"/>
    <mergeCell ref="C6:C7"/>
    <mergeCell ref="H4:I4"/>
    <mergeCell ref="J4:K4"/>
    <mergeCell ref="L4:M4"/>
    <mergeCell ref="N3:O3"/>
    <mergeCell ref="N4:N5"/>
    <mergeCell ref="O4:O5"/>
    <mergeCell ref="A1:P1"/>
    <mergeCell ref="A3:A5"/>
    <mergeCell ref="B3:B5"/>
    <mergeCell ref="P3:P5"/>
  </mergeCells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Лист6</vt:lpstr>
      <vt:lpstr>Лист5</vt:lpstr>
      <vt:lpstr>Лист4</vt:lpstr>
      <vt:lpstr>Лист6!Область_печати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Чуева</dc:creator>
  <cp:lastModifiedBy>Чуева</cp:lastModifiedBy>
  <cp:lastPrinted>2016-02-01T08:20:18Z</cp:lastPrinted>
  <dcterms:created xsi:type="dcterms:W3CDTF">2014-05-12T08:16:17Z</dcterms:created>
  <dcterms:modified xsi:type="dcterms:W3CDTF">2016-02-01T08:20:21Z</dcterms:modified>
</cp:coreProperties>
</file>